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5450" windowHeight="10890" activeTab="3"/>
  </bookViews>
  <sheets>
    <sheet name="ФХД (стр.1)" sheetId="1" r:id="rId1"/>
    <sheet name="ФХД (стр.2)" sheetId="2" r:id="rId2"/>
    <sheet name="ФХД (стр.3-4)" sheetId="3" r:id="rId3"/>
    <sheet name="ФХД (стр.5)" sheetId="4" r:id="rId4"/>
    <sheet name="ФХД (стр.6)" sheetId="5" r:id="rId5"/>
    <sheet name="Лист1" sheetId="6" r:id="rId6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  <definedName name="_xlnm.Print_Area" localSheetId="0">'ФХД (стр.1)'!$A$1:$EX$58</definedName>
    <definedName name="_xlnm.Print_Area" localSheetId="1">'ФХД (стр.2)'!$A$1:$J$48</definedName>
    <definedName name="_xlnm.Print_Area" localSheetId="2">'ФХД (стр.3-4)'!$A$1:$M$42</definedName>
    <definedName name="_xlnm.Print_Area" localSheetId="3">'ФХД (стр.5)'!$A$1:$L$37</definedName>
    <definedName name="_xlnm.Print_Area" localSheetId="4">'ФХД (стр.6)'!$A$1:$G$51</definedName>
  </definedNames>
  <calcPr calcMode="manual" fullCalcOnLoad="1"/>
</workbook>
</file>

<file path=xl/comments1.xml><?xml version="1.0" encoding="utf-8"?>
<comments xmlns="http://schemas.openxmlformats.org/spreadsheetml/2006/main">
  <authors>
    <author>User</author>
  </authors>
  <commentList>
    <comment ref="A5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012+013</t>
        </r>
      </text>
    </comment>
    <comment ref="A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011
</t>
        </r>
      </text>
    </comment>
    <comment ref="A5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012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итого 1 раздел</t>
        </r>
      </text>
    </comment>
    <comment ref="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011</t>
        </r>
      </text>
    </comment>
    <comment ref="B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031</t>
        </r>
      </text>
    </commen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032</t>
        </r>
      </text>
    </comment>
    <comment ref="B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170 ф. 779
</t>
        </r>
      </text>
    </comment>
    <comment ref="B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171 ф.779 к пояснительной
</t>
        </r>
      </text>
    </comment>
    <comment ref="B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210</t>
        </r>
      </text>
    </comment>
    <comment ref="B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230+320 Ф 769 Дт и Кр по доходам сложить и по расходам сложить</t>
        </r>
      </text>
    </comment>
    <comment ref="B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260+310+380</t>
        </r>
      </text>
    </comment>
    <comment ref="B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итого 3 раздел</t>
        </r>
      </text>
    </comment>
    <comment ref="B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470</t>
        </r>
      </text>
    </comment>
    <comment ref="B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490+511+530+580</t>
        </r>
      </text>
    </commen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032</t>
        </r>
      </text>
    </comment>
    <comment ref="B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итого 2 раздел</t>
        </r>
      </text>
    </comment>
  </commentList>
</comments>
</file>

<file path=xl/sharedStrings.xml><?xml version="1.0" encoding="utf-8"?>
<sst xmlns="http://schemas.openxmlformats.org/spreadsheetml/2006/main" count="221" uniqueCount="180">
  <si>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</si>
  <si>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</si>
  <si>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</si>
  <si>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</si>
  <si>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</si>
  <si>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</si>
  <si>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</si>
  <si>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</si>
  <si>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</si>
  <si>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</si>
  <si>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</si>
  <si>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</si>
  <si>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</si>
  <si>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</si>
  <si>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</si>
  <si>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</si>
  <si>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</si>
  <si>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</si>
  <si>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</si>
  <si>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</si>
  <si>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</si>
  <si>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</si>
  <si>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</si>
  <si>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</si>
  <si>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</si>
  <si>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</si>
  <si>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</si>
  <si>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</si>
  <si>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</si>
  <si>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</si>
  <si>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</si>
  <si>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</si>
  <si>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</si>
  <si>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</si>
  <si>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</si>
  <si>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</si>
  <si>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</si>
  <si>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</si>
  <si>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</si>
  <si>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</si>
  <si>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</si>
  <si>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</si>
  <si>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</si>
  <si>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</si>
  <si>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</si>
  <si>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</si>
  <si>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</si>
  <si>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</si>
  <si>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</si>
  <si>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</si>
  <si>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</si>
  <si>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</si>
  <si>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</si>
  <si>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</si>
  <si>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</si>
  <si>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</si>
  <si>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</si>
  <si>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</si>
  <si>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</si>
  <si>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</si>
  <si>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</si>
  <si>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</si>
  <si>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</si>
  <si>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</si>
  <si>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</si>
  <si>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</si>
  <si>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</si>
  <si>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</si>
  <si>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</si>
  <si>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</si>
  <si>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</si>
  <si>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</si>
  <si>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</si>
  <si>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</si>
  <si>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</si>
  <si>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</si>
  <si>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</si>
  <si>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</si>
  <si>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</si>
  <si>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</si>
  <si>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</si>
  <si>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</si>
  <si>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</si>
  <si>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</si>
  <si>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</si>
  <si>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</si>
  <si>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</si>
  <si>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</si>
  <si>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</si>
  <si>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</si>
  <si>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</si>
  <si>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</si>
  <si>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</si>
  <si>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</si>
  <si>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</si>
  <si>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</si>
  <si>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</si>
  <si>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</si>
  <si>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</si>
  <si>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</si>
  <si>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</si>
  <si>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</si>
  <si>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</si>
  <si>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</si>
  <si>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</si>
  <si>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</si>
  <si>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</si>
  <si>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</si>
  <si>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</si>
  <si>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</si>
  <si>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</si>
  <si>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2455017241/245501001</t>
  </si>
  <si>
    <t>государственного автономного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</si>
  <si>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</si>
  <si>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</si>
  <si>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</si>
  <si>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</si>
  <si>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</si>
  <si>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</si>
  <si>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</si>
  <si>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</si>
  <si>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</si>
  <si>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</si>
  <si>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</si>
  <si>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</si>
  <si>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</si>
  <si>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</si>
  <si>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</si>
  <si>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</si>
  <si>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</si>
  <si>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</si>
  <si>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</si>
  <si>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</si>
  <si>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</si>
  <si>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</si>
  <si>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</si>
  <si>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</si>
  <si>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</si>
  <si>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</si>
  <si>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</si>
  <si>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</si>
  <si>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</si>
  <si>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</si>
  <si>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</si>
  <si>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</si>
  <si>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</si>
  <si>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</si>
  <si>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</si>
  <si>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</si>
  <si>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</si>
  <si>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</si>
  <si>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</si>
  <si>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</si>
  <si>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</si>
  <si>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</si>
  <si>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</si>
  <si>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</si>
  <si>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телефон 2 00 07</t>
  </si>
  <si>
    <t>Заведующий МАДОУ "Детский сад № 23"</t>
  </si>
  <si>
    <t>Россия, Красноярский край, г.Минусинск, пр. Сафьяновых, 10</t>
  </si>
  <si>
    <t>-</t>
  </si>
  <si>
    <t>Финансовые активы,всего</t>
  </si>
  <si>
    <t>Тиунова С.А.</t>
  </si>
  <si>
    <t>_______________ Тиунова С.А.</t>
  </si>
  <si>
    <t>_______________ Граубергер Н.О.</t>
  </si>
  <si>
    <t>_______________ Сусарева Е.М.</t>
  </si>
  <si>
    <t>Поступление от доходов,всего</t>
  </si>
  <si>
    <t>18</t>
  </si>
  <si>
    <t>на 2018 год и плановый период 2019 и 2020 годов</t>
  </si>
  <si>
    <t>муниципальное автономное дошкольное образовательное  учреждение "Детский сад № 23 "Улыбка"комбинированного вида"</t>
  </si>
  <si>
    <t>на 2020 г. 2-ой год планового периода</t>
  </si>
  <si>
    <t>на 2019 г. 1-ой год планового периода</t>
  </si>
  <si>
    <t>на 2018г. очередной финансовый год</t>
  </si>
  <si>
    <t>на 01.01.2018г.</t>
  </si>
  <si>
    <t>Бекиш А.С.</t>
  </si>
  <si>
    <t>июня</t>
  </si>
  <si>
    <t>0138</t>
  </si>
  <si>
    <t>от "  13.06. 2018 года № ___</t>
  </si>
  <si>
    <t>13.06.2018</t>
  </si>
  <si>
    <t>13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</si>
</sst>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\ _₽_-;\-* #,##0.00\ _₽_-;_-* &quot;-&quot;??\ _₽_-;_-@_-"/>
    <numFmt numFmtId="165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justify" vertical="center" wrapText="1"/>
    </xf>
    <xf numFmtId="2" fontId="6" fillId="0" borderId="11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6" fillId="3" borderId="11" xfId="0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left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4" fontId="9" fillId="0" borderId="11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vertical="top"/>
      <protection/>
    </xf>
    <xf numFmtId="2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3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4" fontId="11" fillId="0" borderId="12" xfId="0" applyNumberFormat="1" applyFont="1" applyFill="1" applyBorder="1" applyAlignment="1" applyProtection="1">
      <alignment horizontal="center"/>
      <protection/>
    </xf>
    <xf numFmtId="2" fontId="6" fillId="0" borderId="1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14" fontId="0" fillId="0" borderId="0" xfId="0" applyNumberFormat="1" applyAlignment="1">
      <alignment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0" xfId="0" applyFont="1" applyFill="1" applyAlignment="1">
      <alignment vertical="top"/>
    </xf>
    <xf numFmtId="164" fontId="2" fillId="34" borderId="0" xfId="58" applyFont="1" applyFill="1" applyAlignment="1">
      <alignment vertical="top"/>
    </xf>
    <xf numFmtId="0" fontId="47" fillId="34" borderId="0" xfId="0" applyFont="1" applyFill="1" applyAlignment="1">
      <alignment vertical="top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34" borderId="0" xfId="0" applyFont="1" applyFill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 wrapText="1"/>
    </xf>
    <xf numFmtId="4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34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47" fillId="34" borderId="0" xfId="58" applyFont="1" applyFill="1" applyAlignment="1">
      <alignment horizontal="center" vertical="top" wrapText="1"/>
    </xf>
    <xf numFmtId="165" fontId="48" fillId="34" borderId="0" xfId="0" applyNumberFormat="1" applyFont="1" applyFill="1" applyAlignment="1">
      <alignment horizontal="left" vertical="top" wrapText="1"/>
    </xf>
    <xf numFmtId="164" fontId="2" fillId="34" borderId="0" xfId="58" applyFont="1" applyFill="1" applyAlignment="1">
      <alignment vertical="top"/>
    </xf>
    <xf numFmtId="164" fontId="2" fillId="34" borderId="0" xfId="58" applyFont="1" applyFill="1" applyAlignment="1">
      <alignment horizontal="center" vertical="top"/>
    </xf>
    <xf numFmtId="164" fontId="2" fillId="34" borderId="0" xfId="58" applyFont="1" applyFill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W58"/>
  <sheetViews>
    <sheetView tabSelected="1" view="pageBreakPreview" zoomScale="60" zoomScalePageLayoutView="0" workbookViewId="0" topLeftCell="A4">
      <selection activeCell="BV52" sqref="BV52"/>
    </sheetView>
  </sheetViews>
  <sheetFormatPr defaultColWidth="9.00390625" defaultRowHeight="12.75"/>
  <cols>
    <col min="1" max="91" width="0.74609375" style="0" customWidth="1"/>
    <col min="92" max="92" width="1.875" style="0" customWidth="1"/>
    <col min="93" max="137" width="0.74609375" style="0" customWidth="1"/>
    <col min="138" max="138" width="1.37890625" style="0" customWidth="1"/>
    <col min="139" max="152" width="0.74609375" style="0" customWidth="1"/>
    <col min="153" max="153" width="2.625" style="0" customWidth="1"/>
  </cols>
  <sheetData>
    <row r="1" spans="103:153" ht="15">
      <c r="CY1" s="103" t="s">
        <v>116</v>
      </c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</row>
    <row r="2" spans="103:153" ht="15">
      <c r="CY2" s="103" t="s">
        <v>117</v>
      </c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</row>
    <row r="3" spans="103:153" ht="15">
      <c r="CY3" s="103" t="s">
        <v>118</v>
      </c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</row>
    <row r="4" spans="103:153" ht="15">
      <c r="CY4" s="103" t="s">
        <v>119</v>
      </c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</row>
    <row r="5" spans="103:153" ht="15">
      <c r="CY5" s="103" t="s">
        <v>120</v>
      </c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110" t="s">
        <v>121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110" t="s">
        <v>6</v>
      </c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</row>
    <row r="8" spans="1:153" ht="15" customHeight="1">
      <c r="A8" s="22" t="s">
        <v>122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111" t="s">
        <v>158</v>
      </c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</row>
    <row r="9" spans="1:153" ht="15" customHeight="1">
      <c r="A9" s="110" t="s">
        <v>177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112" t="s">
        <v>12</v>
      </c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</row>
    <row r="10" spans="1:153" ht="15" customHeight="1">
      <c r="A10" s="113" t="s">
        <v>123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8"/>
      <c r="DS10" s="8"/>
      <c r="DT10" s="111" t="s">
        <v>162</v>
      </c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</row>
    <row r="11" spans="1:153" ht="1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8"/>
      <c r="V11" s="8"/>
      <c r="W11" s="111" t="s">
        <v>174</v>
      </c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114" t="s">
        <v>4</v>
      </c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9"/>
      <c r="DS11" s="9"/>
      <c r="DT11" s="114" t="s">
        <v>5</v>
      </c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</row>
    <row r="12" spans="1:153" ht="15" customHeight="1">
      <c r="A12" s="114" t="s">
        <v>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9"/>
      <c r="V12" s="9"/>
      <c r="W12" s="114" t="s">
        <v>5</v>
      </c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105" t="s">
        <v>176</v>
      </c>
      <c r="DH12" s="105"/>
      <c r="DI12" s="105"/>
      <c r="DJ12" s="105"/>
      <c r="DK12" s="8" t="s">
        <v>1</v>
      </c>
      <c r="DL12" s="8"/>
      <c r="DM12" s="8"/>
      <c r="DN12" s="105" t="s">
        <v>175</v>
      </c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6">
        <v>20</v>
      </c>
      <c r="EG12" s="106"/>
      <c r="EH12" s="106"/>
      <c r="EI12" s="106"/>
      <c r="EJ12" s="104" t="s">
        <v>167</v>
      </c>
      <c r="EK12" s="104"/>
      <c r="EL12" s="104"/>
      <c r="EM12" s="104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19"/>
      <c r="H13" s="19"/>
      <c r="I13" s="74"/>
      <c r="J13" s="115"/>
      <c r="K13" s="115"/>
      <c r="L13" s="115"/>
      <c r="M13" s="115"/>
      <c r="N13" s="19"/>
      <c r="O13" s="19"/>
      <c r="P13" s="19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6"/>
      <c r="AK13" s="116"/>
      <c r="AL13" s="116"/>
      <c r="AM13" s="116"/>
      <c r="AN13" s="116"/>
      <c r="AO13" s="116"/>
      <c r="AP13" s="116"/>
      <c r="AQ13" s="19"/>
      <c r="AR13" s="19"/>
      <c r="AS13" s="19"/>
      <c r="AT13" s="19"/>
      <c r="AU13" s="1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107" t="s">
        <v>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</row>
    <row r="16" spans="1:153" ht="16.5" customHeight="1">
      <c r="A16" s="108" t="s">
        <v>168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109" t="s">
        <v>7</v>
      </c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</row>
    <row r="19" spans="1:153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86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8"/>
    </row>
    <row r="20" spans="1:153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90" t="s">
        <v>179</v>
      </c>
      <c r="BI20" s="90"/>
      <c r="BJ20" s="90"/>
      <c r="BK20" s="90"/>
      <c r="BL20" s="13" t="s">
        <v>1</v>
      </c>
      <c r="BM20" s="13"/>
      <c r="BN20" s="13"/>
      <c r="BO20" s="90" t="s">
        <v>175</v>
      </c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17"/>
      <c r="CH20" s="91">
        <v>2018</v>
      </c>
      <c r="CI20" s="91"/>
      <c r="CJ20" s="91"/>
      <c r="CK20" s="91"/>
      <c r="CL20" s="91"/>
      <c r="CM20" s="91"/>
      <c r="CN20" s="91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86" t="s">
        <v>178</v>
      </c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8"/>
    </row>
    <row r="21" spans="1:153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86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8"/>
    </row>
    <row r="22" spans="1:153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86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8"/>
    </row>
    <row r="23" spans="1:153" ht="19.5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9" t="s">
        <v>169</v>
      </c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86" t="s">
        <v>114</v>
      </c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8"/>
    </row>
    <row r="24" spans="1:153" ht="19.5" customHeight="1">
      <c r="A24" s="20" t="s">
        <v>115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92" t="s">
        <v>113</v>
      </c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4"/>
    </row>
    <row r="25" spans="1:153" ht="19.5" customHeight="1">
      <c r="A25" s="20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86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8"/>
    </row>
    <row r="26" spans="1:153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97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9"/>
    </row>
    <row r="27" spans="1:153" ht="15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95" t="s">
        <v>111</v>
      </c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100" t="s">
        <v>24</v>
      </c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2"/>
    </row>
    <row r="28" spans="1:153" ht="15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100" t="s">
        <v>15</v>
      </c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2"/>
    </row>
    <row r="29" spans="1:153" ht="15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5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96" t="s">
        <v>68</v>
      </c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</row>
    <row r="31" spans="1:153" ht="15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</row>
    <row r="32" spans="1:153" ht="15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5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9" t="s">
        <v>159</v>
      </c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</row>
    <row r="34" spans="1:153" ht="15">
      <c r="A34" s="20" t="s">
        <v>112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</row>
    <row r="35" spans="1:153" ht="15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</row>
    <row r="36" spans="1:153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4.25">
      <c r="A37" s="84" t="s">
        <v>106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4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5">
      <c r="A39" s="32" t="s">
        <v>104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85" t="s">
        <v>107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5">
      <c r="A41" s="32" t="s">
        <v>105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85" t="s">
        <v>108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85" t="s">
        <v>109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5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5" customHeight="1">
      <c r="A45" s="85" t="s">
        <v>108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5" hidden="1">
      <c r="A46" s="85" t="s">
        <v>110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5">
      <c r="A47" s="32" t="s">
        <v>124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5">
      <c r="A48" s="119">
        <v>5101804.63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5">
      <c r="A49" s="32" t="s">
        <v>125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5">
      <c r="A50" s="120">
        <v>5101804.63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5">
      <c r="A51" s="32" t="s">
        <v>126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5">
      <c r="A52" s="121">
        <v>5101804.63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5">
      <c r="A53" s="32" t="s">
        <v>127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5">
      <c r="A55" s="32" t="s">
        <v>128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5">
      <c r="A56" s="117">
        <v>5091380.07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5">
      <c r="A57" s="32" t="s">
        <v>129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5">
      <c r="A58" s="117">
        <v>2520325.86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ht="12.75" customHeight="1"/>
  </sheetData>
  <sheetProtection/>
  <mergeCells count="58">
    <mergeCell ref="A58:BB58"/>
    <mergeCell ref="A54:EG54"/>
    <mergeCell ref="A48:AT48"/>
    <mergeCell ref="A50:AU50"/>
    <mergeCell ref="A52:BC52"/>
    <mergeCell ref="A56:BC56"/>
    <mergeCell ref="A11:T11"/>
    <mergeCell ref="W11:AZ11"/>
    <mergeCell ref="CX11:DQ11"/>
    <mergeCell ref="DT11:EW11"/>
    <mergeCell ref="J13:M13"/>
    <mergeCell ref="Q13:AH13"/>
    <mergeCell ref="A12:T12"/>
    <mergeCell ref="W12:AZ12"/>
    <mergeCell ref="AI13:AP13"/>
    <mergeCell ref="A9:AY9"/>
    <mergeCell ref="CX9:EW9"/>
    <mergeCell ref="A10:AZ10"/>
    <mergeCell ref="CX10:DQ10"/>
    <mergeCell ref="DT10:EW10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A37:DD37"/>
    <mergeCell ref="A40:DD40"/>
    <mergeCell ref="A42:DD42"/>
    <mergeCell ref="A43:DD43"/>
    <mergeCell ref="A46:DD46"/>
    <mergeCell ref="A45:DD45"/>
  </mergeCells>
  <printOptions/>
  <pageMargins left="0.6299212598425197" right="0.1968503937007874" top="0.5905511811023623" bottom="0.31496062992125984" header="0.31496062992125984" footer="0.31496062992125984"/>
  <pageSetup fitToHeight="2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24"/>
  <sheetViews>
    <sheetView tabSelected="1" view="pageBreakPreview" zoomScale="60" zoomScalePageLayoutView="0" workbookViewId="0" topLeftCell="A1">
      <selection activeCell="BV52" sqref="BV52"/>
    </sheetView>
  </sheetViews>
  <sheetFormatPr defaultColWidth="9.00390625" defaultRowHeight="12.75"/>
  <cols>
    <col min="1" max="1" width="6.25390625" style="0" customWidth="1"/>
    <col min="2" max="2" width="62.375" style="0" customWidth="1"/>
    <col min="3" max="3" width="26.25390625" style="0" customWidth="1"/>
  </cols>
  <sheetData>
    <row r="1" spans="1:3" ht="12.75" customHeight="1">
      <c r="A1" s="4"/>
      <c r="B1" s="4"/>
      <c r="C1" s="4"/>
    </row>
    <row r="2" spans="1:3" ht="14.25" customHeight="1">
      <c r="A2" s="4"/>
      <c r="B2" s="122" t="s">
        <v>26</v>
      </c>
      <c r="C2" s="122"/>
    </row>
    <row r="3" spans="1:3" ht="14.25" customHeight="1">
      <c r="A3" s="4"/>
      <c r="B3" s="122" t="s">
        <v>173</v>
      </c>
      <c r="C3" s="122"/>
    </row>
    <row r="4" spans="1:3" ht="12.75" customHeight="1">
      <c r="A4" s="4"/>
      <c r="B4" s="4"/>
      <c r="C4" s="4"/>
    </row>
    <row r="5" spans="1:3" ht="12.75" customHeight="1">
      <c r="A5" s="35" t="s">
        <v>27</v>
      </c>
      <c r="B5" s="35" t="s">
        <v>0</v>
      </c>
      <c r="C5" s="35" t="s">
        <v>28</v>
      </c>
    </row>
    <row r="6" spans="1:3" ht="12.75" customHeight="1">
      <c r="A6" s="83">
        <v>1</v>
      </c>
      <c r="B6" s="35">
        <v>2</v>
      </c>
      <c r="C6" s="35">
        <v>3</v>
      </c>
    </row>
    <row r="7" spans="1:3" ht="12.75" customHeight="1">
      <c r="A7" s="83">
        <v>2</v>
      </c>
      <c r="B7" s="37" t="s">
        <v>29</v>
      </c>
      <c r="C7" s="82">
        <v>13571.7</v>
      </c>
    </row>
    <row r="8" spans="1:3" ht="25.5" customHeight="1">
      <c r="A8" s="83">
        <v>3</v>
      </c>
      <c r="B8" s="37" t="s">
        <v>30</v>
      </c>
      <c r="C8" s="82">
        <v>5101.8</v>
      </c>
    </row>
    <row r="9" spans="1:3" ht="12.75" customHeight="1">
      <c r="A9" s="83">
        <v>4</v>
      </c>
      <c r="B9" s="37" t="s">
        <v>31</v>
      </c>
      <c r="C9" s="82">
        <v>2399.4</v>
      </c>
    </row>
    <row r="10" spans="1:3" ht="12.75" customHeight="1">
      <c r="A10" s="83">
        <v>5</v>
      </c>
      <c r="B10" s="37" t="s">
        <v>32</v>
      </c>
      <c r="C10" s="82">
        <v>2520.3</v>
      </c>
    </row>
    <row r="11" spans="1:3" ht="12.75" customHeight="1">
      <c r="A11" s="83">
        <v>6</v>
      </c>
      <c r="B11" s="37" t="s">
        <v>31</v>
      </c>
      <c r="C11" s="82">
        <v>1160.6</v>
      </c>
    </row>
    <row r="12" spans="1:3" ht="12.75" customHeight="1">
      <c r="A12" s="83">
        <v>7</v>
      </c>
      <c r="B12" s="37" t="s">
        <v>161</v>
      </c>
      <c r="C12" s="57">
        <f>C13+C18+C19</f>
        <v>372</v>
      </c>
    </row>
    <row r="13" spans="1:3" ht="25.5" customHeight="1">
      <c r="A13" s="83">
        <v>8</v>
      </c>
      <c r="B13" s="37" t="s">
        <v>33</v>
      </c>
      <c r="C13" s="82">
        <f>C14</f>
        <v>141.6</v>
      </c>
    </row>
    <row r="14" spans="1:3" ht="25.5" customHeight="1">
      <c r="A14" s="83">
        <v>9</v>
      </c>
      <c r="B14" s="37" t="s">
        <v>34</v>
      </c>
      <c r="C14" s="82">
        <v>141.6</v>
      </c>
    </row>
    <row r="15" spans="1:3" ht="12.75" customHeight="1">
      <c r="A15" s="83">
        <v>10</v>
      </c>
      <c r="B15" s="36"/>
      <c r="C15" s="82" t="s">
        <v>160</v>
      </c>
    </row>
    <row r="16" spans="1:3" ht="25.5" customHeight="1">
      <c r="A16" s="83">
        <v>11</v>
      </c>
      <c r="B16" s="37" t="s">
        <v>35</v>
      </c>
      <c r="C16" s="82" t="s">
        <v>160</v>
      </c>
    </row>
    <row r="17" spans="1:3" ht="12.75" customHeight="1">
      <c r="A17" s="83">
        <v>12</v>
      </c>
      <c r="B17" s="37" t="s">
        <v>36</v>
      </c>
      <c r="C17" s="82" t="s">
        <v>160</v>
      </c>
    </row>
    <row r="18" spans="1:3" ht="12.75" customHeight="1">
      <c r="A18" s="83">
        <v>13</v>
      </c>
      <c r="B18" s="37" t="s">
        <v>37</v>
      </c>
      <c r="C18" s="82">
        <f>198.2+16.6</f>
        <v>214.79999999999998</v>
      </c>
    </row>
    <row r="19" spans="1:3" ht="12.75" customHeight="1">
      <c r="A19" s="83">
        <v>14</v>
      </c>
      <c r="B19" s="37" t="s">
        <v>38</v>
      </c>
      <c r="C19" s="82">
        <v>15.6</v>
      </c>
    </row>
    <row r="20" spans="1:138" ht="12.75" customHeight="1">
      <c r="A20" s="83">
        <v>15</v>
      </c>
      <c r="B20" s="37" t="s">
        <v>39</v>
      </c>
      <c r="C20" s="82">
        <f>C22</f>
        <v>12.5</v>
      </c>
      <c r="EH20" s="76"/>
    </row>
    <row r="21" spans="1:3" ht="25.5" customHeight="1">
      <c r="A21" s="83">
        <v>16</v>
      </c>
      <c r="B21" s="37" t="s">
        <v>40</v>
      </c>
      <c r="C21" s="82" t="s">
        <v>160</v>
      </c>
    </row>
    <row r="22" spans="1:3" ht="12.75" customHeight="1">
      <c r="A22" s="83">
        <v>17</v>
      </c>
      <c r="B22" s="37" t="s">
        <v>41</v>
      </c>
      <c r="C22" s="82">
        <v>12.5</v>
      </c>
    </row>
    <row r="23" spans="1:3" ht="25.5" customHeight="1">
      <c r="A23" s="83">
        <v>18</v>
      </c>
      <c r="B23" s="37" t="s">
        <v>42</v>
      </c>
      <c r="C23" s="57" t="s">
        <v>160</v>
      </c>
    </row>
    <row r="24" ht="12.75" customHeight="1">
      <c r="C24" s="58"/>
    </row>
  </sheetData>
  <sheetProtection/>
  <mergeCells count="2"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39"/>
  <sheetViews>
    <sheetView tabSelected="1" zoomScalePageLayoutView="0" workbookViewId="0" topLeftCell="A7">
      <selection activeCell="BV52" sqref="BV52"/>
    </sheetView>
  </sheetViews>
  <sheetFormatPr defaultColWidth="9.00390625" defaultRowHeight="12.75"/>
  <cols>
    <col min="1" max="1" width="33.00390625" style="0" customWidth="1"/>
    <col min="2" max="2" width="7.625" style="0" customWidth="1"/>
    <col min="3" max="4" width="17.75390625" style="0" customWidth="1"/>
    <col min="5" max="5" width="16.375" style="0" customWidth="1"/>
    <col min="6" max="6" width="16.75390625" style="0" customWidth="1"/>
    <col min="7" max="7" width="17.75390625" style="0" customWidth="1"/>
    <col min="8" max="8" width="16.375" style="0" customWidth="1"/>
    <col min="9" max="9" width="16.75390625" style="0" customWidth="1"/>
    <col min="10" max="10" width="13.25390625" style="0" customWidth="1"/>
  </cols>
  <sheetData>
    <row r="1" spans="1:10" ht="14.25" customHeight="1">
      <c r="A1" s="4"/>
      <c r="B1" s="4"/>
      <c r="C1" s="122" t="s">
        <v>130</v>
      </c>
      <c r="D1" s="122"/>
      <c r="E1" s="122"/>
      <c r="F1" s="122"/>
      <c r="G1" s="122"/>
      <c r="H1" s="122"/>
      <c r="I1" s="38"/>
      <c r="J1" s="38"/>
    </row>
    <row r="2" spans="1:10" ht="14.25" customHeight="1">
      <c r="A2" s="4"/>
      <c r="B2" s="4"/>
      <c r="C2" s="122"/>
      <c r="D2" s="122"/>
      <c r="E2" s="122"/>
      <c r="F2" s="122"/>
      <c r="G2" s="122"/>
      <c r="H2" s="122"/>
      <c r="I2" s="38"/>
      <c r="J2" s="38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23" t="s">
        <v>0</v>
      </c>
      <c r="B4" s="123" t="s">
        <v>97</v>
      </c>
      <c r="C4" s="123" t="s">
        <v>43</v>
      </c>
      <c r="D4" s="126" t="s">
        <v>44</v>
      </c>
      <c r="E4" s="127"/>
      <c r="F4" s="127"/>
      <c r="G4" s="127"/>
      <c r="H4" s="127"/>
      <c r="I4" s="127"/>
      <c r="J4" s="128"/>
    </row>
    <row r="5" spans="1:10" ht="12.75" customHeight="1">
      <c r="A5" s="124"/>
      <c r="B5" s="124"/>
      <c r="C5" s="124"/>
      <c r="D5" s="123" t="s">
        <v>45</v>
      </c>
      <c r="E5" s="126" t="s">
        <v>46</v>
      </c>
      <c r="F5" s="127"/>
      <c r="G5" s="127"/>
      <c r="H5" s="127"/>
      <c r="I5" s="127"/>
      <c r="J5" s="128"/>
    </row>
    <row r="6" spans="1:10" ht="12.75" customHeight="1">
      <c r="A6" s="124"/>
      <c r="B6" s="124"/>
      <c r="C6" s="124"/>
      <c r="D6" s="124"/>
      <c r="E6" s="123" t="s">
        <v>47</v>
      </c>
      <c r="F6" s="131" t="s">
        <v>48</v>
      </c>
      <c r="G6" s="123" t="s">
        <v>49</v>
      </c>
      <c r="H6" s="123" t="s">
        <v>50</v>
      </c>
      <c r="I6" s="129" t="s">
        <v>51</v>
      </c>
      <c r="J6" s="130"/>
    </row>
    <row r="7" spans="1:10" ht="78" customHeight="1">
      <c r="A7" s="125"/>
      <c r="B7" s="125"/>
      <c r="C7" s="125"/>
      <c r="D7" s="125"/>
      <c r="E7" s="125"/>
      <c r="F7" s="132"/>
      <c r="G7" s="125"/>
      <c r="H7" s="125"/>
      <c r="I7" s="35" t="s">
        <v>45</v>
      </c>
      <c r="J7" s="35" t="s">
        <v>52</v>
      </c>
    </row>
    <row r="8" spans="1:10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0" ht="12.75" customHeight="1">
      <c r="A9" s="45" t="s">
        <v>166</v>
      </c>
      <c r="B9" s="46">
        <v>100</v>
      </c>
      <c r="C9" s="46"/>
      <c r="D9" s="59">
        <f>D10+D11+D16+D17+D18</f>
        <v>35158014</v>
      </c>
      <c r="E9" s="59">
        <f>SUM(E14:E15)</f>
        <v>31626710</v>
      </c>
      <c r="F9" s="59">
        <f>SUM(F14:F18)</f>
        <v>594400</v>
      </c>
      <c r="G9" s="59">
        <f>SUM(G14:G15)</f>
        <v>0</v>
      </c>
      <c r="H9" s="59">
        <f>SUM(H14:H15)</f>
        <v>0</v>
      </c>
      <c r="I9" s="59">
        <f>SUM(I12:I15)</f>
        <v>2936904</v>
      </c>
      <c r="J9" s="59">
        <f>SUM(J14:J15)</f>
        <v>0</v>
      </c>
    </row>
    <row r="10" spans="1:10" s="34" customFormat="1" ht="18" customHeight="1">
      <c r="A10" s="62" t="s">
        <v>131</v>
      </c>
      <c r="B10" s="63">
        <v>110</v>
      </c>
      <c r="C10" s="63">
        <v>120</v>
      </c>
      <c r="D10" s="60">
        <f>E10+F10+G10+H10+I10</f>
        <v>0</v>
      </c>
      <c r="E10" s="65"/>
      <c r="F10" s="65"/>
      <c r="G10" s="65"/>
      <c r="H10" s="65"/>
      <c r="I10" s="65"/>
      <c r="J10" s="65"/>
    </row>
    <row r="11" spans="1:10" s="34" customFormat="1" ht="15.75" customHeight="1">
      <c r="A11" s="44" t="s">
        <v>132</v>
      </c>
      <c r="B11" s="63">
        <v>120</v>
      </c>
      <c r="C11" s="63">
        <v>130</v>
      </c>
      <c r="D11" s="66">
        <f>D12+D13+D14+D15</f>
        <v>34563614</v>
      </c>
      <c r="E11" s="66">
        <f>E12+E13+E14+E15</f>
        <v>31626710</v>
      </c>
      <c r="F11" s="66">
        <f>F12+F13+F14+F15</f>
        <v>0</v>
      </c>
      <c r="G11" s="66">
        <f>G12+G13+G14+G15</f>
        <v>0</v>
      </c>
      <c r="H11" s="66">
        <f>H12+H13+H14+H15</f>
        <v>0</v>
      </c>
      <c r="I11" s="66">
        <f>I12+I13+I14+I15</f>
        <v>2936904</v>
      </c>
      <c r="J11" s="66">
        <f>J12+J13+J14+J15</f>
        <v>0</v>
      </c>
    </row>
    <row r="12" spans="1:10" ht="12.75">
      <c r="A12" s="64" t="s">
        <v>133</v>
      </c>
      <c r="B12" s="43"/>
      <c r="C12" s="43" t="s">
        <v>69</v>
      </c>
      <c r="D12" s="60">
        <f>E12+F12+G12+H12+I12</f>
        <v>263656</v>
      </c>
      <c r="E12" s="60"/>
      <c r="F12" s="60"/>
      <c r="G12" s="60"/>
      <c r="H12" s="60"/>
      <c r="I12" s="60">
        <v>263656</v>
      </c>
      <c r="J12" s="60"/>
    </row>
    <row r="13" spans="1:10" ht="12.75">
      <c r="A13" s="64" t="s">
        <v>70</v>
      </c>
      <c r="B13" s="43"/>
      <c r="C13" s="43" t="s">
        <v>69</v>
      </c>
      <c r="D13" s="60">
        <f>E13+F13+G13+H13+I13</f>
        <v>136400</v>
      </c>
      <c r="E13" s="60"/>
      <c r="F13" s="60"/>
      <c r="G13" s="60"/>
      <c r="H13" s="60"/>
      <c r="I13" s="60">
        <v>136400</v>
      </c>
      <c r="J13" s="60"/>
    </row>
    <row r="14" spans="1:10" ht="12.75">
      <c r="A14" s="64" t="s">
        <v>72</v>
      </c>
      <c r="B14" s="43"/>
      <c r="C14" s="43" t="s">
        <v>69</v>
      </c>
      <c r="D14" s="60">
        <f>E14+F14+G14+H14+I14</f>
        <v>2536848</v>
      </c>
      <c r="E14" s="60"/>
      <c r="F14" s="60"/>
      <c r="G14" s="60"/>
      <c r="H14" s="60"/>
      <c r="I14" s="60">
        <v>2536848</v>
      </c>
      <c r="J14" s="60"/>
    </row>
    <row r="15" spans="1:10" ht="12.75">
      <c r="A15" s="64" t="s">
        <v>75</v>
      </c>
      <c r="B15" s="43"/>
      <c r="C15" s="43" t="s">
        <v>69</v>
      </c>
      <c r="D15" s="60">
        <f>E15+F15+G15+H15+I15</f>
        <v>31626710</v>
      </c>
      <c r="E15" s="60">
        <f>E20</f>
        <v>31626710</v>
      </c>
      <c r="F15" s="60"/>
      <c r="G15" s="60"/>
      <c r="H15" s="60"/>
      <c r="I15" s="60"/>
      <c r="J15" s="60"/>
    </row>
    <row r="16" spans="1:10" ht="25.5">
      <c r="A16" s="44" t="s">
        <v>134</v>
      </c>
      <c r="B16" s="43" t="s">
        <v>69</v>
      </c>
      <c r="C16" s="43" t="s">
        <v>71</v>
      </c>
      <c r="D16" s="67">
        <f>E16+F16+G16+H16+I16</f>
        <v>0</v>
      </c>
      <c r="E16" s="60"/>
      <c r="F16" s="60"/>
      <c r="G16" s="60"/>
      <c r="H16" s="60"/>
      <c r="I16" s="60"/>
      <c r="J16" s="60"/>
    </row>
    <row r="17" spans="1:10" ht="12.75">
      <c r="A17" s="44" t="s">
        <v>135</v>
      </c>
      <c r="B17" s="43" t="s">
        <v>71</v>
      </c>
      <c r="C17" s="43" t="s">
        <v>74</v>
      </c>
      <c r="D17" s="60">
        <f>E17+F17+G17+H17+I17</f>
        <v>0</v>
      </c>
      <c r="E17" s="60"/>
      <c r="F17" s="60"/>
      <c r="G17" s="60"/>
      <c r="H17" s="60"/>
      <c r="I17" s="60"/>
      <c r="J17" s="60"/>
    </row>
    <row r="18" spans="1:10" ht="12.75">
      <c r="A18" s="44" t="s">
        <v>73</v>
      </c>
      <c r="B18" s="43" t="s">
        <v>136</v>
      </c>
      <c r="C18" s="43" t="s">
        <v>74</v>
      </c>
      <c r="D18" s="60">
        <f>E18+F18+G18+H18+I18</f>
        <v>594400</v>
      </c>
      <c r="E18" s="60"/>
      <c r="F18" s="60">
        <f>F20</f>
        <v>594400</v>
      </c>
      <c r="G18" s="60"/>
      <c r="H18" s="60"/>
      <c r="I18" s="60"/>
      <c r="J18" s="60"/>
    </row>
    <row r="19" spans="1:10" ht="12.75">
      <c r="A19" s="44"/>
      <c r="B19" s="43"/>
      <c r="C19" s="43"/>
      <c r="D19" s="60"/>
      <c r="E19" s="60"/>
      <c r="F19" s="60"/>
      <c r="G19" s="60"/>
      <c r="H19" s="60"/>
      <c r="I19" s="60"/>
      <c r="J19" s="60"/>
    </row>
    <row r="20" spans="1:138" ht="12.75">
      <c r="A20" s="47" t="s">
        <v>89</v>
      </c>
      <c r="B20" s="48" t="s">
        <v>137</v>
      </c>
      <c r="C20" s="48"/>
      <c r="D20" s="61">
        <f>SUM(D21:D29)</f>
        <v>35158014</v>
      </c>
      <c r="E20" s="61">
        <f>E21+E22+E23+E24+E25+E26+E27+E28+E29</f>
        <v>31626710</v>
      </c>
      <c r="F20" s="61">
        <f>SUM(F21:F29)</f>
        <v>594400</v>
      </c>
      <c r="G20" s="61">
        <f>SUM(G21:G29)</f>
        <v>0</v>
      </c>
      <c r="H20" s="61">
        <f>SUM(H21:H29)</f>
        <v>0</v>
      </c>
      <c r="I20" s="61">
        <f>SUM(I21:I29)</f>
        <v>2936904</v>
      </c>
      <c r="J20" s="61">
        <f>SUM(J21:J29)</f>
        <v>0</v>
      </c>
      <c r="EH20" s="76"/>
    </row>
    <row r="21" spans="1:10" ht="12.75">
      <c r="A21" s="44" t="s">
        <v>87</v>
      </c>
      <c r="B21" s="43" t="s">
        <v>138</v>
      </c>
      <c r="C21" s="43" t="s">
        <v>88</v>
      </c>
      <c r="D21" s="60">
        <f>E21+F21+G21+H21+I21</f>
        <v>21630941.23</v>
      </c>
      <c r="E21" s="60">
        <f>21963322-445469</f>
        <v>21517853</v>
      </c>
      <c r="F21" s="60"/>
      <c r="G21" s="60"/>
      <c r="H21" s="60"/>
      <c r="I21" s="60">
        <v>113088.23</v>
      </c>
      <c r="J21" s="60"/>
    </row>
    <row r="22" spans="1:10" ht="25.5">
      <c r="A22" s="44" t="s">
        <v>79</v>
      </c>
      <c r="B22" s="43" t="s">
        <v>139</v>
      </c>
      <c r="C22" s="43" t="s">
        <v>78</v>
      </c>
      <c r="D22" s="60">
        <f aca="true" t="shared" si="0" ref="D22:D29">E22+F22+G22+H22+I22</f>
        <v>4500</v>
      </c>
      <c r="E22" s="60">
        <v>4500</v>
      </c>
      <c r="F22" s="60"/>
      <c r="G22" s="60"/>
      <c r="H22" s="60"/>
      <c r="I22" s="60"/>
      <c r="J22" s="60"/>
    </row>
    <row r="23" spans="1:10" ht="12.75">
      <c r="A23" s="44" t="s">
        <v>83</v>
      </c>
      <c r="B23" s="43" t="s">
        <v>140</v>
      </c>
      <c r="C23" s="43" t="s">
        <v>84</v>
      </c>
      <c r="D23" s="60">
        <f>E23+F23+G23+H23+I23</f>
        <v>6532549.65</v>
      </c>
      <c r="E23" s="60">
        <f>6632928-134531</f>
        <v>6498397</v>
      </c>
      <c r="F23" s="60"/>
      <c r="G23" s="60"/>
      <c r="H23" s="60"/>
      <c r="I23" s="60">
        <v>34152.65</v>
      </c>
      <c r="J23" s="60"/>
    </row>
    <row r="24" spans="1:10" ht="38.25">
      <c r="A24" s="44" t="s">
        <v>76</v>
      </c>
      <c r="B24" s="43" t="s">
        <v>141</v>
      </c>
      <c r="C24" s="43" t="s">
        <v>77</v>
      </c>
      <c r="D24" s="60">
        <f t="shared" si="0"/>
        <v>0</v>
      </c>
      <c r="E24" s="60"/>
      <c r="F24" s="60"/>
      <c r="G24" s="60"/>
      <c r="H24" s="60"/>
      <c r="I24" s="60"/>
      <c r="J24" s="60"/>
    </row>
    <row r="25" spans="1:10" ht="13.5" customHeight="1">
      <c r="A25" s="44" t="s">
        <v>142</v>
      </c>
      <c r="B25" s="43" t="s">
        <v>143</v>
      </c>
      <c r="C25" s="43" t="s">
        <v>82</v>
      </c>
      <c r="D25" s="60">
        <f t="shared" si="0"/>
        <v>6989023.12</v>
      </c>
      <c r="E25" s="60">
        <v>3604960</v>
      </c>
      <c r="F25" s="60">
        <f>14400+550000+30000</f>
        <v>594400</v>
      </c>
      <c r="G25" s="60"/>
      <c r="H25" s="60"/>
      <c r="I25" s="60">
        <f>2789636.29+26.83</f>
        <v>2789663.12</v>
      </c>
      <c r="J25" s="60"/>
    </row>
    <row r="26" spans="1:10" ht="25.5">
      <c r="A26" s="44" t="s">
        <v>144</v>
      </c>
      <c r="B26" s="43" t="s">
        <v>145</v>
      </c>
      <c r="C26" s="43" t="s">
        <v>146</v>
      </c>
      <c r="D26" s="60">
        <f t="shared" si="0"/>
        <v>0</v>
      </c>
      <c r="E26" s="60"/>
      <c r="F26" s="60"/>
      <c r="G26" s="60"/>
      <c r="H26" s="60"/>
      <c r="I26" s="60"/>
      <c r="J26" s="60"/>
    </row>
    <row r="27" spans="1:10" ht="12.75">
      <c r="A27" s="44" t="s">
        <v>80</v>
      </c>
      <c r="B27" s="43" t="s">
        <v>147</v>
      </c>
      <c r="C27" s="43" t="s">
        <v>81</v>
      </c>
      <c r="D27" s="60">
        <f t="shared" si="0"/>
        <v>0</v>
      </c>
      <c r="E27" s="60"/>
      <c r="F27" s="60"/>
      <c r="G27" s="60"/>
      <c r="H27" s="60"/>
      <c r="I27" s="60"/>
      <c r="J27" s="60"/>
    </row>
    <row r="28" spans="1:10" ht="25.5">
      <c r="A28" s="44" t="s">
        <v>148</v>
      </c>
      <c r="B28" s="43" t="s">
        <v>149</v>
      </c>
      <c r="C28" s="43" t="s">
        <v>85</v>
      </c>
      <c r="D28" s="60">
        <f>E28+F28+G28+H28+I28</f>
        <v>1000</v>
      </c>
      <c r="E28" s="60">
        <v>1000</v>
      </c>
      <c r="F28" s="60"/>
      <c r="G28" s="60"/>
      <c r="H28" s="60"/>
      <c r="I28" s="60"/>
      <c r="J28" s="60"/>
    </row>
    <row r="29" spans="1:10" ht="38.25">
      <c r="A29" s="44" t="s">
        <v>150</v>
      </c>
      <c r="B29" s="43" t="s">
        <v>151</v>
      </c>
      <c r="C29" s="43" t="s">
        <v>86</v>
      </c>
      <c r="D29" s="60">
        <f t="shared" si="0"/>
        <v>0</v>
      </c>
      <c r="E29" s="60"/>
      <c r="F29" s="60"/>
      <c r="G29" s="60"/>
      <c r="H29" s="60"/>
      <c r="I29" s="60"/>
      <c r="J29" s="60"/>
    </row>
    <row r="30" spans="1:10" ht="12.75">
      <c r="A30" s="44"/>
      <c r="B30" s="43"/>
      <c r="C30" s="43"/>
      <c r="D30" s="60"/>
      <c r="E30" s="60"/>
      <c r="F30" s="60"/>
      <c r="G30" s="60"/>
      <c r="H30" s="60"/>
      <c r="I30" s="60"/>
      <c r="J30" s="60"/>
    </row>
    <row r="31" spans="1:10" ht="13.5" customHeight="1">
      <c r="A31" s="69" t="s">
        <v>90</v>
      </c>
      <c r="B31" s="70">
        <v>300</v>
      </c>
      <c r="C31" s="71">
        <v>300</v>
      </c>
      <c r="D31" s="72" t="s">
        <v>91</v>
      </c>
      <c r="E31" s="49"/>
      <c r="F31" s="49"/>
      <c r="G31" s="49"/>
      <c r="H31" s="49"/>
      <c r="I31" s="49"/>
      <c r="J31" s="49"/>
    </row>
    <row r="32" spans="1:10" ht="12.75">
      <c r="A32" s="69" t="s">
        <v>92</v>
      </c>
      <c r="B32" s="70">
        <v>310</v>
      </c>
      <c r="C32" s="71">
        <v>310</v>
      </c>
      <c r="D32" s="49"/>
      <c r="E32" s="49"/>
      <c r="F32" s="49"/>
      <c r="G32" s="49"/>
      <c r="H32" s="49"/>
      <c r="I32" s="49"/>
      <c r="J32" s="49"/>
    </row>
    <row r="33" spans="1:10" ht="12.75">
      <c r="A33" s="69" t="s">
        <v>93</v>
      </c>
      <c r="B33" s="70">
        <v>320</v>
      </c>
      <c r="C33" s="71">
        <v>320</v>
      </c>
      <c r="D33" s="49"/>
      <c r="E33" s="49"/>
      <c r="F33" s="49"/>
      <c r="G33" s="49"/>
      <c r="H33" s="49"/>
      <c r="I33" s="49"/>
      <c r="J33" s="49"/>
    </row>
    <row r="34" spans="1:10" ht="12.75">
      <c r="A34" s="69" t="s">
        <v>94</v>
      </c>
      <c r="B34" s="70">
        <v>400</v>
      </c>
      <c r="C34" s="71">
        <v>400</v>
      </c>
      <c r="D34" s="49"/>
      <c r="E34" s="49"/>
      <c r="F34" s="49"/>
      <c r="G34" s="49"/>
      <c r="H34" s="49"/>
      <c r="I34" s="49"/>
      <c r="J34" s="49"/>
    </row>
    <row r="35" spans="1:10" ht="12.75">
      <c r="A35" s="69" t="s">
        <v>95</v>
      </c>
      <c r="B35" s="70">
        <v>410</v>
      </c>
      <c r="C35" s="71">
        <v>410</v>
      </c>
      <c r="D35" s="49"/>
      <c r="E35" s="49"/>
      <c r="F35" s="49"/>
      <c r="G35" s="49"/>
      <c r="H35" s="49"/>
      <c r="I35" s="49"/>
      <c r="J35" s="49"/>
    </row>
    <row r="36" spans="1:10" ht="12.75">
      <c r="A36" s="69" t="s">
        <v>96</v>
      </c>
      <c r="B36" s="70">
        <v>420</v>
      </c>
      <c r="C36" s="71">
        <v>420</v>
      </c>
      <c r="D36" s="49"/>
      <c r="E36" s="49"/>
      <c r="F36" s="49"/>
      <c r="G36" s="49"/>
      <c r="H36" s="49"/>
      <c r="I36" s="49"/>
      <c r="J36" s="49"/>
    </row>
    <row r="37" spans="1:10" ht="12.75">
      <c r="A37" s="69" t="s">
        <v>58</v>
      </c>
      <c r="B37" s="70">
        <v>500</v>
      </c>
      <c r="C37" s="71">
        <v>500</v>
      </c>
      <c r="D37" s="72" t="s">
        <v>91</v>
      </c>
      <c r="E37" s="49"/>
      <c r="F37" s="49"/>
      <c r="G37" s="49"/>
      <c r="H37" s="49"/>
      <c r="I37" s="49"/>
      <c r="J37" s="49"/>
    </row>
    <row r="38" spans="1:10" ht="12.75">
      <c r="A38" s="69" t="s">
        <v>59</v>
      </c>
      <c r="B38" s="70">
        <v>600</v>
      </c>
      <c r="C38" s="71">
        <v>600</v>
      </c>
      <c r="D38" s="72" t="s">
        <v>91</v>
      </c>
      <c r="E38" s="49"/>
      <c r="F38" s="49"/>
      <c r="G38" s="49"/>
      <c r="H38" s="49"/>
      <c r="I38" s="49"/>
      <c r="J38" s="49"/>
    </row>
    <row r="39" ht="12.75">
      <c r="B39" s="58"/>
    </row>
  </sheetData>
  <sheetProtection/>
  <mergeCells count="13">
    <mergeCell ref="A4:A7"/>
    <mergeCell ref="B4:B7"/>
    <mergeCell ref="E6:E7"/>
    <mergeCell ref="F6:F7"/>
    <mergeCell ref="G6:G7"/>
    <mergeCell ref="C1:H1"/>
    <mergeCell ref="C2:H2"/>
    <mergeCell ref="C4:C7"/>
    <mergeCell ref="D4:J4"/>
    <mergeCell ref="D5:D7"/>
    <mergeCell ref="E5:J5"/>
    <mergeCell ref="H6:H7"/>
    <mergeCell ref="I6:J6"/>
  </mergeCells>
  <printOptions/>
  <pageMargins left="0.2362204724409449" right="0.15748031496062992" top="0.1968503937007874" bottom="0.1968503937007874" header="0.1968503937007874" footer="0.1968503937007874"/>
  <pageSetup fitToHeight="0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20"/>
  <sheetViews>
    <sheetView tabSelected="1" view="pageBreakPreview" zoomScale="60" zoomScalePageLayoutView="0" workbookViewId="0" topLeftCell="A1">
      <selection activeCell="BV52" sqref="BV52"/>
    </sheetView>
  </sheetViews>
  <sheetFormatPr defaultColWidth="9.00390625" defaultRowHeight="12.75"/>
  <cols>
    <col min="1" max="1" width="23.625" style="0" customWidth="1"/>
    <col min="2" max="2" width="9.625" style="0" customWidth="1"/>
    <col min="3" max="3" width="10.375" style="0" customWidth="1"/>
    <col min="4" max="4" width="13.75390625" style="0" customWidth="1"/>
    <col min="5" max="5" width="15.75390625" style="0" customWidth="1"/>
    <col min="6" max="10" width="13.75390625" style="0" customWidth="1"/>
    <col min="11" max="11" width="15.25390625" style="0" customWidth="1"/>
    <col min="12" max="12" width="13.75390625" style="0" customWidth="1"/>
  </cols>
  <sheetData>
    <row r="1" spans="1:1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6.25" customHeight="1">
      <c r="A2" s="133" t="s">
        <v>67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4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5">
      <c r="A5" s="134" t="s">
        <v>0</v>
      </c>
      <c r="B5" s="135" t="s">
        <v>97</v>
      </c>
      <c r="C5" s="136" t="s">
        <v>53</v>
      </c>
      <c r="D5" s="134" t="s">
        <v>98</v>
      </c>
      <c r="E5" s="134"/>
      <c r="F5" s="134"/>
      <c r="G5" s="134"/>
      <c r="H5" s="134"/>
      <c r="I5" s="134"/>
      <c r="J5" s="134"/>
      <c r="K5" s="134"/>
      <c r="L5" s="134"/>
    </row>
    <row r="6" spans="1:12" ht="15">
      <c r="A6" s="134"/>
      <c r="B6" s="135"/>
      <c r="C6" s="137"/>
      <c r="D6" s="134" t="s">
        <v>54</v>
      </c>
      <c r="E6" s="134"/>
      <c r="F6" s="134"/>
      <c r="G6" s="134" t="s">
        <v>46</v>
      </c>
      <c r="H6" s="134"/>
      <c r="I6" s="134"/>
      <c r="J6" s="134"/>
      <c r="K6" s="134"/>
      <c r="L6" s="134"/>
    </row>
    <row r="7" spans="1:12" ht="47.25" customHeight="1">
      <c r="A7" s="134"/>
      <c r="B7" s="135"/>
      <c r="C7" s="137"/>
      <c r="D7" s="134"/>
      <c r="E7" s="134"/>
      <c r="F7" s="134"/>
      <c r="G7" s="139" t="s">
        <v>99</v>
      </c>
      <c r="H7" s="140"/>
      <c r="I7" s="141"/>
      <c r="J7" s="139" t="s">
        <v>100</v>
      </c>
      <c r="K7" s="140"/>
      <c r="L7" s="141"/>
    </row>
    <row r="8" spans="1:12" ht="61.5" customHeight="1">
      <c r="A8" s="134"/>
      <c r="B8" s="135"/>
      <c r="C8" s="138"/>
      <c r="D8" s="78" t="s">
        <v>172</v>
      </c>
      <c r="E8" s="77" t="s">
        <v>171</v>
      </c>
      <c r="F8" s="77" t="s">
        <v>170</v>
      </c>
      <c r="G8" s="78" t="s">
        <v>172</v>
      </c>
      <c r="H8" s="77" t="s">
        <v>171</v>
      </c>
      <c r="I8" s="77" t="s">
        <v>170</v>
      </c>
      <c r="J8" s="78" t="s">
        <v>172</v>
      </c>
      <c r="K8" s="77" t="s">
        <v>171</v>
      </c>
      <c r="L8" s="77" t="s">
        <v>170</v>
      </c>
    </row>
    <row r="9" spans="1:12" ht="15">
      <c r="A9" s="75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2" ht="45">
      <c r="A10" s="51" t="s">
        <v>101</v>
      </c>
      <c r="B10" s="52">
        <v>1</v>
      </c>
      <c r="C10" s="52" t="s">
        <v>91</v>
      </c>
      <c r="D10" s="55">
        <f>D11+D13</f>
        <v>6989023.12</v>
      </c>
      <c r="E10" s="55">
        <f aca="true" t="shared" si="0" ref="E10:L10">E11+E13</f>
        <v>6989023.12</v>
      </c>
      <c r="F10" s="55">
        <f t="shared" si="0"/>
        <v>6989023.12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6989023.12</v>
      </c>
      <c r="K10" s="55">
        <f t="shared" si="0"/>
        <v>6989023.12</v>
      </c>
      <c r="L10" s="55">
        <f t="shared" si="0"/>
        <v>6989023.12</v>
      </c>
    </row>
    <row r="11" spans="1:12" ht="75">
      <c r="A11" s="51" t="s">
        <v>102</v>
      </c>
      <c r="B11" s="52">
        <v>1001</v>
      </c>
      <c r="C11" s="52" t="s">
        <v>91</v>
      </c>
      <c r="D11" s="55">
        <f>G11+J11</f>
        <v>0</v>
      </c>
      <c r="E11" s="55">
        <f>H11+K11</f>
        <v>0</v>
      </c>
      <c r="F11" s="55">
        <f>I11+L11</f>
        <v>0</v>
      </c>
      <c r="G11" s="55"/>
      <c r="H11" s="55"/>
      <c r="I11" s="55"/>
      <c r="J11" s="55"/>
      <c r="K11" s="55"/>
      <c r="L11" s="55"/>
    </row>
    <row r="12" spans="1:12" ht="12.75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</row>
    <row r="13" spans="1:12" ht="45">
      <c r="A13" s="51" t="s">
        <v>103</v>
      </c>
      <c r="B13" s="52">
        <v>2001</v>
      </c>
      <c r="C13" s="54"/>
      <c r="D13" s="55">
        <f>J13</f>
        <v>6989023.12</v>
      </c>
      <c r="E13" s="55">
        <f>D13</f>
        <v>6989023.12</v>
      </c>
      <c r="F13" s="55">
        <f>E13</f>
        <v>6989023.12</v>
      </c>
      <c r="G13" s="55">
        <v>0</v>
      </c>
      <c r="H13" s="55">
        <v>0</v>
      </c>
      <c r="I13" s="55">
        <v>0</v>
      </c>
      <c r="J13" s="55">
        <f>'ФХД (стр.3-4)'!D25</f>
        <v>6989023.12</v>
      </c>
      <c r="K13" s="55">
        <f>J13</f>
        <v>6989023.12</v>
      </c>
      <c r="L13" s="55">
        <f>K13</f>
        <v>6989023.12</v>
      </c>
    </row>
    <row r="14" spans="1:12" ht="12.75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  <row r="20" ht="12.75">
      <c r="EH20" s="76"/>
    </row>
  </sheetData>
  <sheetProtection/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rintOptions/>
  <pageMargins left="0.2362204724409449" right="0.15748031496062992" top="0.7480314960629921" bottom="0.7480314960629921" header="0.31496062992125984" footer="0.31496062992125984"/>
  <pageSetup fitToHeight="0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33"/>
  <sheetViews>
    <sheetView tabSelected="1" view="pageBreakPreview" zoomScale="60" zoomScalePageLayoutView="0" workbookViewId="0" topLeftCell="A1">
      <selection activeCell="BV52" sqref="BV52"/>
    </sheetView>
  </sheetViews>
  <sheetFormatPr defaultColWidth="9.00390625" defaultRowHeight="12.75"/>
  <cols>
    <col min="1" max="1" width="37.75390625" style="0" customWidth="1"/>
    <col min="2" max="2" width="53.00390625" style="0" customWidth="1"/>
  </cols>
  <sheetData>
    <row r="1" spans="1:2" ht="12.75" customHeight="1">
      <c r="A1" s="4"/>
      <c r="B1" s="4"/>
    </row>
    <row r="2" spans="1:2" ht="14.25" customHeight="1">
      <c r="A2" s="122" t="s">
        <v>55</v>
      </c>
      <c r="B2" s="122"/>
    </row>
    <row r="3" spans="1:2" ht="14.25" customHeight="1">
      <c r="A3" s="122" t="s">
        <v>20</v>
      </c>
      <c r="B3" s="122"/>
    </row>
    <row r="4" spans="1:2" ht="14.25" customHeight="1">
      <c r="A4" s="122"/>
      <c r="B4" s="122"/>
    </row>
    <row r="5" spans="1:2" ht="14.25" customHeight="1">
      <c r="A5" s="122" t="s">
        <v>56</v>
      </c>
      <c r="B5" s="122"/>
    </row>
    <row r="6" spans="1:2" ht="12.75" customHeight="1">
      <c r="A6" s="39"/>
      <c r="B6" s="39"/>
    </row>
    <row r="7" spans="1:2" ht="12.75" customHeight="1">
      <c r="A7" s="35" t="s">
        <v>0</v>
      </c>
      <c r="B7" s="35" t="s">
        <v>57</v>
      </c>
    </row>
    <row r="8" spans="1:2" ht="12.75" customHeight="1">
      <c r="A8" s="35">
        <v>1</v>
      </c>
      <c r="B8" s="35">
        <v>2</v>
      </c>
    </row>
    <row r="9" spans="1:2" ht="12.75" customHeight="1">
      <c r="A9" s="37" t="s">
        <v>58</v>
      </c>
      <c r="B9" s="42">
        <v>0</v>
      </c>
    </row>
    <row r="10" spans="1:2" ht="12.75" customHeight="1">
      <c r="A10" s="37" t="s">
        <v>59</v>
      </c>
      <c r="B10" s="42">
        <v>0</v>
      </c>
    </row>
    <row r="11" spans="1:2" ht="12.75" customHeight="1">
      <c r="A11" s="37" t="s">
        <v>60</v>
      </c>
      <c r="B11" s="42">
        <v>0</v>
      </c>
    </row>
    <row r="12" spans="1:2" ht="12.75" customHeight="1">
      <c r="A12" s="37" t="s">
        <v>61</v>
      </c>
      <c r="B12" s="42">
        <v>0</v>
      </c>
    </row>
    <row r="13" spans="1:2" ht="12.75" customHeight="1">
      <c r="A13" s="40"/>
      <c r="B13" s="41"/>
    </row>
    <row r="14" spans="1:2" ht="12.75" customHeight="1">
      <c r="A14" s="40"/>
      <c r="B14" s="41"/>
    </row>
    <row r="15" spans="1:2" ht="14.25" customHeight="1">
      <c r="A15" s="142" t="s">
        <v>62</v>
      </c>
      <c r="B15" s="142"/>
    </row>
    <row r="16" spans="1:2" ht="12.75" customHeight="1">
      <c r="A16" s="39"/>
      <c r="B16" s="39"/>
    </row>
    <row r="17" spans="1:2" ht="12.75" customHeight="1">
      <c r="A17" s="35" t="s">
        <v>0</v>
      </c>
      <c r="B17" s="35" t="s">
        <v>63</v>
      </c>
    </row>
    <row r="18" spans="1:2" ht="12.75" customHeight="1">
      <c r="A18" s="35">
        <v>1</v>
      </c>
      <c r="B18" s="35">
        <v>2</v>
      </c>
    </row>
    <row r="19" spans="1:2" ht="12.75" customHeight="1">
      <c r="A19" s="37" t="s">
        <v>64</v>
      </c>
      <c r="B19" s="73">
        <v>0</v>
      </c>
    </row>
    <row r="20" spans="1:138" ht="72.75" customHeight="1">
      <c r="A20" s="37" t="s">
        <v>65</v>
      </c>
      <c r="B20" s="73">
        <v>0</v>
      </c>
      <c r="EH20" s="76"/>
    </row>
    <row r="21" spans="1:2" ht="25.5" customHeight="1">
      <c r="A21" s="37" t="s">
        <v>66</v>
      </c>
      <c r="B21" s="73">
        <v>0</v>
      </c>
    </row>
    <row r="22" ht="12.75" customHeight="1"/>
    <row r="24" ht="12.75">
      <c r="A24" s="68"/>
    </row>
    <row r="25" spans="1:2" ht="12.75">
      <c r="A25" s="68" t="s">
        <v>152</v>
      </c>
      <c r="B25" s="4" t="s">
        <v>163</v>
      </c>
    </row>
    <row r="26" ht="12.75">
      <c r="B26" s="4" t="s">
        <v>153</v>
      </c>
    </row>
    <row r="28" spans="1:2" ht="12.75">
      <c r="A28" s="4" t="s">
        <v>154</v>
      </c>
      <c r="B28" s="4"/>
    </row>
    <row r="29" spans="1:2" ht="12.75">
      <c r="A29" s="4" t="s">
        <v>155</v>
      </c>
      <c r="B29" s="4" t="s">
        <v>164</v>
      </c>
    </row>
    <row r="30" spans="1:2" ht="12.75">
      <c r="A30" s="4"/>
      <c r="B30" s="4" t="s">
        <v>153</v>
      </c>
    </row>
    <row r="31" spans="1:2" ht="12.75">
      <c r="A31" s="4"/>
      <c r="B31" s="4"/>
    </row>
    <row r="32" spans="1:2" ht="12.75">
      <c r="A32" s="4" t="s">
        <v>156</v>
      </c>
      <c r="B32" s="4" t="s">
        <v>165</v>
      </c>
    </row>
    <row r="33" spans="1:2" ht="12.75">
      <c r="A33" s="4" t="s">
        <v>157</v>
      </c>
      <c r="B33" s="4" t="s">
        <v>153</v>
      </c>
    </row>
  </sheetData>
  <sheetProtection/>
  <mergeCells count="5">
    <mergeCell ref="A2:B2"/>
    <mergeCell ref="A3:B3"/>
    <mergeCell ref="A4:B4"/>
    <mergeCell ref="A5:B5"/>
    <mergeCell ref="A15:B15"/>
  </mergeCells>
  <printOptions/>
  <pageMargins left="0.7086614173228347" right="0.7086614173228347" top="0.7480314960629921" bottom="0.2755905511811024" header="0.31496062992125984" footer="0.31496062992125984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34"/>
  <sheetViews>
    <sheetView zoomScalePageLayoutView="0" workbookViewId="0" topLeftCell="A2">
      <selection activeCell="AH61" sqref="AH61"/>
    </sheetView>
  </sheetViews>
  <sheetFormatPr defaultColWidth="9.00390625" defaultRowHeight="12.75"/>
  <sheetData>
    <row r="4" ht="12.75">
      <c r="A4">
        <v>1279.22</v>
      </c>
    </row>
    <row r="5" ht="12.75">
      <c r="A5">
        <v>1301</v>
      </c>
    </row>
    <row r="6" ht="12.75">
      <c r="A6">
        <v>1414.91</v>
      </c>
    </row>
    <row r="7" ht="12.75">
      <c r="A7">
        <v>1352.32</v>
      </c>
    </row>
    <row r="8" ht="12.75">
      <c r="A8">
        <v>1405.97</v>
      </c>
    </row>
    <row r="9" ht="12.75">
      <c r="A9">
        <v>1404.44</v>
      </c>
    </row>
    <row r="10" ht="12.75">
      <c r="A10">
        <v>1457.36</v>
      </c>
    </row>
    <row r="11" ht="12.75">
      <c r="A11">
        <v>1458.52</v>
      </c>
    </row>
    <row r="12" ht="12.75">
      <c r="A12">
        <v>1486.09</v>
      </c>
    </row>
    <row r="13" ht="12.75">
      <c r="A13">
        <v>1537.86</v>
      </c>
    </row>
    <row r="14" ht="12.75">
      <c r="A14">
        <v>1543.23</v>
      </c>
    </row>
    <row r="15" ht="12.75">
      <c r="A15">
        <v>1594.21</v>
      </c>
    </row>
    <row r="16" ht="12.75">
      <c r="A16">
        <v>1602.52</v>
      </c>
    </row>
    <row r="17" ht="12.75">
      <c r="A17">
        <v>1632.8</v>
      </c>
    </row>
    <row r="18" ht="12.75">
      <c r="A18">
        <v>1720.27</v>
      </c>
    </row>
    <row r="19" ht="12.75">
      <c r="A19">
        <v>1696.17</v>
      </c>
    </row>
    <row r="20" ht="12.75">
      <c r="A20">
        <v>1745.01</v>
      </c>
    </row>
    <row r="21" ht="12.75">
      <c r="A21">
        <v>1761.2</v>
      </c>
    </row>
    <row r="22" ht="12.75">
      <c r="A22">
        <v>1809.13</v>
      </c>
    </row>
    <row r="23" ht="12.75">
      <c r="A23">
        <v>1828.67</v>
      </c>
    </row>
    <row r="24" ht="12.75">
      <c r="A24">
        <v>1863.22</v>
      </c>
    </row>
    <row r="25" ht="12.75">
      <c r="A25">
        <v>1909.73</v>
      </c>
    </row>
    <row r="26" ht="12.75">
      <c r="A26">
        <v>1934.52</v>
      </c>
    </row>
    <row r="27" ht="12.75">
      <c r="A27">
        <v>1980.03</v>
      </c>
    </row>
    <row r="28" ht="12.75">
      <c r="A28">
        <v>2008.5</v>
      </c>
    </row>
    <row r="29" ht="12.75">
      <c r="A29">
        <v>2046.45</v>
      </c>
    </row>
    <row r="30" ht="12.75">
      <c r="A30">
        <v>2100.95</v>
      </c>
    </row>
    <row r="31" ht="12.75">
      <c r="A31">
        <v>2124.82</v>
      </c>
    </row>
    <row r="32" ht="12.75">
      <c r="A32">
        <v>2167.68</v>
      </c>
    </row>
    <row r="33" ht="12.75">
      <c r="A33">
        <v>2260.58</v>
      </c>
    </row>
    <row r="34" ht="12.75">
      <c r="A34">
        <f>SUM(A4:A33)</f>
        <v>51427.38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2018-06-14T05:07:52Z</cp:lastPrinted>
  <dcterms:created xsi:type="dcterms:W3CDTF">2010-11-26T07:12:57Z</dcterms:created>
  <dcterms:modified xsi:type="dcterms:W3CDTF">2018-09-19T09:54:52Z</dcterms:modified>
  <cp:category/>
  <cp:version/>
  <cp:contentType/>
  <cp:contentStatus/>
</cp:coreProperties>
</file>