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44" windowWidth="15456" windowHeight="10896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  <sheet name="Лист1" sheetId="18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</definedNames>
  <calcPr calcId="125725"/>
</workbook>
</file>

<file path=xl/calcChain.xml><?xml version="1.0" encoding="utf-8"?>
<calcChain xmlns="http://schemas.openxmlformats.org/spreadsheetml/2006/main">
  <c r="E23" i="15"/>
  <c r="D23" s="1"/>
  <c r="E21"/>
  <c r="D21" s="1"/>
  <c r="D10" i="16"/>
  <c r="D13"/>
  <c r="G10"/>
  <c r="L13"/>
  <c r="L10" s="1"/>
  <c r="K13"/>
  <c r="K10" s="1"/>
  <c r="I25" i="15"/>
  <c r="D25" s="1"/>
  <c r="J13" i="16" s="1"/>
  <c r="A56" i="13"/>
  <c r="F18" i="15"/>
  <c r="D18" s="1"/>
  <c r="A34" i="18"/>
  <c r="I9" i="15"/>
  <c r="D29"/>
  <c r="D28"/>
  <c r="D27"/>
  <c r="D26"/>
  <c r="D24"/>
  <c r="D22"/>
  <c r="J20"/>
  <c r="H20"/>
  <c r="G20"/>
  <c r="F20"/>
  <c r="D17"/>
  <c r="D16"/>
  <c r="D14"/>
  <c r="D13"/>
  <c r="D12"/>
  <c r="J11"/>
  <c r="I11"/>
  <c r="H11"/>
  <c r="G11"/>
  <c r="F11"/>
  <c r="D10"/>
  <c r="J9"/>
  <c r="H9"/>
  <c r="G9"/>
  <c r="E11" i="16"/>
  <c r="F11"/>
  <c r="D11"/>
  <c r="E13" l="1"/>
  <c r="F13" s="1"/>
  <c r="F10" s="1"/>
  <c r="I20" i="15"/>
  <c r="F9"/>
  <c r="E20"/>
  <c r="E15" s="1"/>
  <c r="J10" i="16"/>
  <c r="D20" i="15"/>
  <c r="E10" i="16" l="1"/>
  <c r="H10"/>
  <c r="I10"/>
  <c r="D15" i="15"/>
  <c r="D11" s="1"/>
  <c r="D9" s="1"/>
  <c r="E11"/>
  <c r="E9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<sst xmlns="http://schemas.openxmlformats.org/spreadsheetml/2006/main" count="223" uniqueCount="177">
  <si>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</si>
  <si>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</si>
  <si>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</si>
  <si>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</si>
  <si>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</si>
  <si>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</si>
  <si>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</si>
  <si>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</si>
  <si>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</si>
  <si>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</si>
  <si>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</si>
  <si>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</si>
  <si>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</si>
  <si>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</si>
  <si>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</si>
  <si>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</si>
  <si>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</si>
  <si>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</si>
  <si>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</si>
  <si>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</si>
  <si>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</si>
  <si>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</si>
  <si>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</si>
  <si>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</si>
  <si>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</si>
  <si>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</si>
  <si>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</si>
  <si>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</si>
  <si>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</si>
  <si>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</si>
  <si>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</si>
  <si>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</si>
  <si>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</si>
  <si>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</si>
  <si>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</si>
  <si>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</si>
  <si>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</si>
  <si>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</si>
  <si>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</si>
  <si>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</si>
  <si>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</si>
  <si>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</si>
  <si>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</si>
  <si>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</si>
  <si>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</si>
  <si>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</si>
  <si>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</si>
  <si>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</si>
  <si>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</si>
  <si>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</si>
  <si>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</si>
  <si>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</si>
  <si>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</si>
  <si>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</si>
  <si>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</si>
  <si>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</si>
  <si>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</si>
  <si>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</si>
  <si>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</si>
  <si>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</si>
  <si>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</si>
  <si>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</si>
  <si>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</si>
  <si>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</si>
  <si>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</si>
  <si>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</si>
  <si>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</si>
  <si>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</si>
  <si>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</si>
  <si>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</si>
  <si>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</si>
  <si>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</si>
  <si>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</si>
  <si>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</si>
  <si>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</si>
  <si>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</si>
  <si>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</si>
  <si>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</si>
  <si>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</si>
  <si>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</si>
  <si>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</si>
  <si>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</si>
  <si>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</si>
  <si>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</si>
  <si>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</si>
  <si>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</si>
  <si>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</si>
  <si>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</si>
  <si>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</si>
  <si>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Поступления от доходов, всего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</si>
  <si>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</si>
  <si>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</si>
  <si>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</si>
  <si>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</si>
  <si>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</si>
  <si>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</si>
  <si>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</si>
  <si>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</si>
  <si>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</si>
  <si>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</si>
  <si>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</si>
  <si>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</si>
  <si>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</si>
  <si>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</si>
  <si>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</si>
  <si>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</si>
  <si>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</si>
  <si>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</si>
  <si>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</si>
  <si>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</si>
  <si>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</si>
  <si>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</si>
  <si>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</si>
  <si>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</si>
  <si>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</si>
  <si>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</si>
  <si>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</si>
  <si>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</si>
  <si>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</si>
  <si>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</si>
  <si>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</si>
  <si>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</si>
  <si>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</si>
  <si>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</si>
  <si>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</si>
  <si>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</si>
  <si>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</si>
  <si>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</si>
  <si>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</si>
  <si>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</si>
  <si>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</si>
  <si>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</si>
  <si>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</si>
  <si>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</si>
  <si>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</si>
  <si>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</si>
  <si>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</si>
  <si>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</si>
  <si>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</si>
  <si>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</si>
  <si>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</si>
  <si>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</si>
  <si>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</si>
  <si>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</si>
  <si>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</si>
  <si>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</si>
  <si>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</si>
  <si>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</si>
  <si>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</si>
  <si>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</si>
  <si>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</si>
  <si>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</si>
  <si>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</si>
  <si>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</si>
  <si>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</si>
  <si>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</si>
  <si>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</si>
  <si>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</si>
  <si>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________ Граубергер Н.О.</t>
  </si>
  <si>
    <t>телефон 2 00 07</t>
  </si>
  <si>
    <t>________ Сусарева Е.М.</t>
  </si>
  <si>
    <t>Заведующий МАДОУ "Детский сад № 23"</t>
  </si>
  <si>
    <t>________ Тиунова С.А.</t>
  </si>
  <si>
    <t>муниципальное дошкольное образовательное автономное учреждение "Детский сад № 23 "Улыбка"комбинированного вида"</t>
  </si>
  <si>
    <t>Россия, Красноярский край, г.Минусинск, пр. Сафьяновых, 10</t>
  </si>
  <si>
    <t>-</t>
  </si>
  <si>
    <t>Финансовые активы,всего</t>
  </si>
  <si>
    <t>на 2017 год и плановый период 2018 и 2019 годов</t>
  </si>
  <si>
    <t>17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</si>
  <si>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</si>
  <si>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</si>
  <si>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</si>
  <si>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31</t>
  </si>
  <si>
    <t>мая</t>
  </si>
  <si>
    <t xml:space="preserve"> 31.05.2017</t>
  </si>
  <si>
    <t>31 мая</t>
  </si>
  <si>
    <t>от "   31       " мая 2017 года № ___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</si>
</sst>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164" fontId="13" fillId="2" borderId="0" xfId="0" applyNumberFormat="1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tabSelected="1" workbookViewId="0">
      <selection activeCell="EY11" sqref="EY11"/>
    </sheetView>
  </sheetViews>
  <sheetFormatPr defaultRowHeight="13.2"/>
  <cols>
    <col min="1" max="153" width="0.77734375" customWidth="1"/>
  </cols>
  <sheetData>
    <row r="1" spans="1:153" ht="13.8">
      <c r="CY1" s="89" t="s">
        <v>117</v>
      </c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</row>
    <row r="2" spans="1:153" ht="13.8">
      <c r="CY2" s="89" t="s">
        <v>118</v>
      </c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</row>
    <row r="3" spans="1:153" ht="13.8">
      <c r="CY3" s="89" t="s">
        <v>119</v>
      </c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</row>
    <row r="4" spans="1:153" ht="13.8">
      <c r="CY4" s="89" t="s">
        <v>120</v>
      </c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</row>
    <row r="5" spans="1:153" ht="13.8">
      <c r="CY5" s="89" t="s">
        <v>121</v>
      </c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3" t="s">
        <v>122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3" t="s">
        <v>6</v>
      </c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</row>
    <row r="8" spans="1:153" ht="15" customHeight="1">
      <c r="A8" s="22" t="s">
        <v>123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79" t="s">
        <v>161</v>
      </c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</row>
    <row r="9" spans="1:153" ht="15" customHeight="1">
      <c r="A9" s="83" t="s">
        <v>176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4" t="s">
        <v>12</v>
      </c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</row>
    <row r="10" spans="1:153" ht="15" customHeight="1">
      <c r="A10" s="85" t="s">
        <v>124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8"/>
      <c r="DS10" s="8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</row>
    <row r="11" spans="1:153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"/>
      <c r="V11" s="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0" t="s">
        <v>4</v>
      </c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9"/>
      <c r="DS11" s="9"/>
      <c r="DT11" s="80" t="s">
        <v>5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</row>
    <row r="12" spans="1:153" ht="15" customHeight="1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"/>
      <c r="V12" s="9"/>
      <c r="W12" s="80" t="s">
        <v>5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91" t="s">
        <v>172</v>
      </c>
      <c r="DH12" s="91"/>
      <c r="DI12" s="91"/>
      <c r="DJ12" s="91"/>
      <c r="DK12" s="8" t="s">
        <v>1</v>
      </c>
      <c r="DL12" s="8"/>
      <c r="DM12" s="8"/>
      <c r="DN12" s="91" t="s">
        <v>173</v>
      </c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2">
        <v>20</v>
      </c>
      <c r="EG12" s="92"/>
      <c r="EH12" s="92"/>
      <c r="EI12" s="92"/>
      <c r="EJ12" s="90" t="s">
        <v>168</v>
      </c>
      <c r="EK12" s="90"/>
      <c r="EL12" s="90"/>
      <c r="EM12" s="90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81"/>
      <c r="K13" s="81"/>
      <c r="L13" s="81"/>
      <c r="M13" s="81"/>
      <c r="N13" s="19"/>
      <c r="O13" s="19"/>
      <c r="P13" s="19"/>
      <c r="Q13" s="81" t="s">
        <v>175</v>
      </c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2">
        <v>2017</v>
      </c>
      <c r="AJ13" s="82"/>
      <c r="AK13" s="82"/>
      <c r="AL13" s="82"/>
      <c r="AM13" s="82"/>
      <c r="AN13" s="82"/>
      <c r="AO13" s="82"/>
      <c r="AP13" s="82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3" t="s">
        <v>3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</row>
    <row r="16" spans="1:153" ht="16.5" customHeight="1">
      <c r="A16" s="94" t="s">
        <v>167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5" t="s">
        <v>7</v>
      </c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6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8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97" t="s">
        <v>172</v>
      </c>
      <c r="BI20" s="97"/>
      <c r="BJ20" s="97"/>
      <c r="BK20" s="97"/>
      <c r="BL20" s="13" t="s">
        <v>1</v>
      </c>
      <c r="BM20" s="13"/>
      <c r="BN20" s="13"/>
      <c r="BO20" s="97" t="s">
        <v>173</v>
      </c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17"/>
      <c r="CH20" s="98">
        <v>2017</v>
      </c>
      <c r="CI20" s="98"/>
      <c r="CJ20" s="98"/>
      <c r="CK20" s="98"/>
      <c r="CL20" s="98"/>
      <c r="CM20" s="98"/>
      <c r="CN20" s="98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6" t="s">
        <v>174</v>
      </c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8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6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8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6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8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6" t="s">
        <v>163</v>
      </c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6" t="s">
        <v>115</v>
      </c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8"/>
    </row>
    <row r="24" spans="1:153" ht="20.100000000000001" customHeight="1">
      <c r="A24" s="20" t="s">
        <v>116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99" t="s">
        <v>114</v>
      </c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1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6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8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4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6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2" t="s">
        <v>112</v>
      </c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07" t="s">
        <v>24</v>
      </c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9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07" t="s">
        <v>15</v>
      </c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9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3" t="s">
        <v>68</v>
      </c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6" t="s">
        <v>164</v>
      </c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</row>
    <row r="34" spans="1:153" ht="13.8">
      <c r="A34" s="20" t="s">
        <v>113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10" t="s">
        <v>107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11" t="s">
        <v>108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11" t="s">
        <v>109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11" t="s">
        <v>110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11" t="s">
        <v>109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11" t="s">
        <v>111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77">
        <v>5101.8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126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77">
        <v>5101.8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77">
        <v>5101.8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6">
        <f>2468.9+2218.6</f>
        <v>4687.5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130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6">
        <v>2468.9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6:DD56"/>
    <mergeCell ref="A58:DD58"/>
    <mergeCell ref="A48:DF48"/>
    <mergeCell ref="A50:DF50"/>
    <mergeCell ref="A52:ED52"/>
    <mergeCell ref="A54:EG54"/>
  </mergeCells>
  <pageMargins left="0.7" right="0.7" top="0.47" bottom="0.32" header="0.3" footer="0.3"/>
  <pageSetup paperSize="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24" sqref="B24"/>
    </sheetView>
  </sheetViews>
  <sheetFormatPr defaultRowHeight="13.2"/>
  <cols>
    <col min="1" max="1" width="6.21875" customWidth="1"/>
    <col min="2" max="2" width="62.44140625" customWidth="1"/>
    <col min="3" max="3" width="26.2187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2" t="s">
        <v>26</v>
      </c>
      <c r="C2" s="112"/>
    </row>
    <row r="3" spans="1:3" ht="14.25" customHeight="1">
      <c r="A3" s="4"/>
      <c r="B3" s="112"/>
      <c r="C3" s="112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7">
        <v>14885.8</v>
      </c>
    </row>
    <row r="8" spans="1:3" ht="25.5" customHeight="1">
      <c r="A8" s="37"/>
      <c r="B8" s="37" t="s">
        <v>30</v>
      </c>
      <c r="C8" s="57">
        <v>5101.8</v>
      </c>
    </row>
    <row r="9" spans="1:3" ht="12.75" customHeight="1">
      <c r="A9" s="36"/>
      <c r="B9" s="37" t="s">
        <v>31</v>
      </c>
      <c r="C9" s="57">
        <v>2569.4</v>
      </c>
    </row>
    <row r="10" spans="1:3" ht="12.75" customHeight="1">
      <c r="A10" s="36"/>
      <c r="B10" s="37" t="s">
        <v>32</v>
      </c>
      <c r="C10" s="57">
        <v>2468.9</v>
      </c>
    </row>
    <row r="11" spans="1:3" ht="12.75" customHeight="1">
      <c r="A11" s="36"/>
      <c r="B11" s="37" t="s">
        <v>31</v>
      </c>
      <c r="C11" s="57">
        <v>1383</v>
      </c>
    </row>
    <row r="12" spans="1:3" ht="12.75" customHeight="1">
      <c r="A12" s="36"/>
      <c r="B12" s="37" t="s">
        <v>166</v>
      </c>
      <c r="C12" s="57" t="s">
        <v>165</v>
      </c>
    </row>
    <row r="13" spans="1:3" ht="25.5" customHeight="1">
      <c r="A13" s="37"/>
      <c r="B13" s="37" t="s">
        <v>33</v>
      </c>
      <c r="C13" s="57" t="s">
        <v>165</v>
      </c>
    </row>
    <row r="14" spans="1:3" ht="25.5" customHeight="1">
      <c r="A14" s="37"/>
      <c r="B14" s="37" t="s">
        <v>34</v>
      </c>
      <c r="C14" s="57">
        <v>108.5</v>
      </c>
    </row>
    <row r="15" spans="1:3" ht="12.75" customHeight="1">
      <c r="A15" s="36"/>
      <c r="B15" s="36"/>
      <c r="C15" s="57" t="s">
        <v>165</v>
      </c>
    </row>
    <row r="16" spans="1:3" ht="25.5" customHeight="1">
      <c r="A16" s="36"/>
      <c r="B16" s="37" t="s">
        <v>35</v>
      </c>
      <c r="C16" s="57" t="s">
        <v>165</v>
      </c>
    </row>
    <row r="17" spans="1:3" ht="12.75" customHeight="1">
      <c r="A17" s="36"/>
      <c r="B17" s="37" t="s">
        <v>36</v>
      </c>
      <c r="C17" s="57" t="s">
        <v>165</v>
      </c>
    </row>
    <row r="18" spans="1:3" ht="12.75" customHeight="1">
      <c r="A18" s="36"/>
      <c r="B18" s="37" t="s">
        <v>37</v>
      </c>
      <c r="C18" s="57">
        <v>496.8</v>
      </c>
    </row>
    <row r="19" spans="1:3" ht="12.75" customHeight="1">
      <c r="A19" s="36"/>
      <c r="B19" s="37" t="s">
        <v>38</v>
      </c>
      <c r="C19" s="57">
        <v>15.6</v>
      </c>
    </row>
    <row r="20" spans="1:3" ht="12.75" customHeight="1">
      <c r="A20" s="36"/>
      <c r="B20" s="37" t="s">
        <v>39</v>
      </c>
      <c r="C20" s="57" t="s">
        <v>165</v>
      </c>
    </row>
    <row r="21" spans="1:3" ht="25.5" customHeight="1">
      <c r="A21" s="36"/>
      <c r="B21" s="37" t="s">
        <v>40</v>
      </c>
      <c r="C21" s="57" t="s">
        <v>165</v>
      </c>
    </row>
    <row r="22" spans="1:3" ht="12.75" customHeight="1">
      <c r="A22" s="36"/>
      <c r="B22" s="37" t="s">
        <v>41</v>
      </c>
      <c r="C22" s="57" t="s">
        <v>165</v>
      </c>
    </row>
    <row r="23" spans="1:3" ht="25.5" customHeight="1">
      <c r="A23" s="36"/>
      <c r="B23" s="37" t="s">
        <v>42</v>
      </c>
      <c r="C23" s="57" t="s">
        <v>165</v>
      </c>
    </row>
    <row r="24" spans="1:3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E24" sqref="E24"/>
    </sheetView>
  </sheetViews>
  <sheetFormatPr defaultRowHeight="13.2"/>
  <cols>
    <col min="1" max="1" width="33" customWidth="1"/>
    <col min="2" max="2" width="7.5546875" customWidth="1"/>
    <col min="3" max="4" width="17.77734375" customWidth="1"/>
    <col min="5" max="5" width="16.44140625" customWidth="1"/>
    <col min="6" max="6" width="16.77734375" customWidth="1"/>
    <col min="7" max="7" width="17.77734375" customWidth="1"/>
    <col min="8" max="8" width="16.44140625" customWidth="1"/>
    <col min="9" max="9" width="16.77734375" customWidth="1"/>
    <col min="10" max="10" width="13.21875" customWidth="1"/>
  </cols>
  <sheetData>
    <row r="1" spans="1:10" ht="14.25" customHeight="1">
      <c r="A1" s="4"/>
      <c r="B1" s="4"/>
      <c r="C1" s="112" t="s">
        <v>131</v>
      </c>
      <c r="D1" s="112"/>
      <c r="E1" s="112"/>
      <c r="F1" s="112"/>
      <c r="G1" s="112"/>
      <c r="H1" s="112"/>
      <c r="I1" s="38"/>
      <c r="J1" s="38"/>
    </row>
    <row r="2" spans="1:10" ht="14.25" customHeight="1">
      <c r="A2" s="4"/>
      <c r="B2" s="4"/>
      <c r="C2" s="112"/>
      <c r="D2" s="112"/>
      <c r="E2" s="112"/>
      <c r="F2" s="112"/>
      <c r="G2" s="112"/>
      <c r="H2" s="112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3" t="s">
        <v>0</v>
      </c>
      <c r="B4" s="113" t="s">
        <v>98</v>
      </c>
      <c r="C4" s="113" t="s">
        <v>43</v>
      </c>
      <c r="D4" s="118" t="s">
        <v>44</v>
      </c>
      <c r="E4" s="119"/>
      <c r="F4" s="119"/>
      <c r="G4" s="119"/>
      <c r="H4" s="119"/>
      <c r="I4" s="119"/>
      <c r="J4" s="120"/>
    </row>
    <row r="5" spans="1:10" ht="12.75" customHeight="1">
      <c r="A5" s="114"/>
      <c r="B5" s="114"/>
      <c r="C5" s="114"/>
      <c r="D5" s="113" t="s">
        <v>45</v>
      </c>
      <c r="E5" s="118" t="s">
        <v>46</v>
      </c>
      <c r="F5" s="119"/>
      <c r="G5" s="119"/>
      <c r="H5" s="119"/>
      <c r="I5" s="119"/>
      <c r="J5" s="120"/>
    </row>
    <row r="6" spans="1:10" ht="12.75" customHeight="1">
      <c r="A6" s="114"/>
      <c r="B6" s="114"/>
      <c r="C6" s="114"/>
      <c r="D6" s="114"/>
      <c r="E6" s="113" t="s">
        <v>47</v>
      </c>
      <c r="F6" s="116" t="s">
        <v>48</v>
      </c>
      <c r="G6" s="113" t="s">
        <v>49</v>
      </c>
      <c r="H6" s="113" t="s">
        <v>50</v>
      </c>
      <c r="I6" s="121" t="s">
        <v>51</v>
      </c>
      <c r="J6" s="122"/>
    </row>
    <row r="7" spans="1:10" ht="78.45" customHeight="1">
      <c r="A7" s="115"/>
      <c r="B7" s="115"/>
      <c r="C7" s="115"/>
      <c r="D7" s="115"/>
      <c r="E7" s="115"/>
      <c r="F7" s="117"/>
      <c r="G7" s="115"/>
      <c r="H7" s="115"/>
      <c r="I7" s="35" t="s">
        <v>45</v>
      </c>
      <c r="J7" s="35" t="s">
        <v>52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89</v>
      </c>
      <c r="B9" s="46">
        <v>100</v>
      </c>
      <c r="C9" s="46"/>
      <c r="D9" s="59">
        <f>D10+D11+D16+D17+D18</f>
        <v>34022746.049999997</v>
      </c>
      <c r="E9" s="59">
        <f t="shared" ref="E9:J9" si="0">SUM(E14:E15)</f>
        <v>31194346.049999997</v>
      </c>
      <c r="F9" s="59">
        <f>SUM(F14:F18)</f>
        <v>22752</v>
      </c>
      <c r="G9" s="59">
        <f t="shared" si="0"/>
        <v>0</v>
      </c>
      <c r="H9" s="59">
        <f t="shared" si="0"/>
        <v>0</v>
      </c>
      <c r="I9" s="59">
        <f>SUM(I12:I15)</f>
        <v>2805648</v>
      </c>
      <c r="J9" s="59">
        <f t="shared" si="0"/>
        <v>0</v>
      </c>
    </row>
    <row r="10" spans="1:10" s="34" customFormat="1" ht="18" customHeight="1">
      <c r="A10" s="62" t="s">
        <v>132</v>
      </c>
      <c r="B10" s="63">
        <v>110</v>
      </c>
      <c r="C10" s="63">
        <v>120</v>
      </c>
      <c r="D10" s="60">
        <f t="shared" ref="D10:D15" si="1">E10+F10+G10+H10+I10</f>
        <v>0</v>
      </c>
      <c r="E10" s="65"/>
      <c r="F10" s="65"/>
      <c r="G10" s="65"/>
      <c r="H10" s="65"/>
      <c r="I10" s="65"/>
      <c r="J10" s="65"/>
    </row>
    <row r="11" spans="1:10" s="34" customFormat="1" ht="15.75" customHeight="1">
      <c r="A11" s="44" t="s">
        <v>133</v>
      </c>
      <c r="B11" s="63">
        <v>120</v>
      </c>
      <c r="C11" s="63">
        <v>130</v>
      </c>
      <c r="D11" s="66">
        <f>D12+D13+D14+D15</f>
        <v>33999994.049999997</v>
      </c>
      <c r="E11" s="66">
        <f t="shared" ref="E11:J11" si="2">E12+E13+E14+E15</f>
        <v>31194346.049999997</v>
      </c>
      <c r="F11" s="66">
        <f t="shared" si="2"/>
        <v>0</v>
      </c>
      <c r="G11" s="66">
        <f t="shared" si="2"/>
        <v>0</v>
      </c>
      <c r="H11" s="66">
        <f t="shared" si="2"/>
        <v>0</v>
      </c>
      <c r="I11" s="66">
        <f t="shared" si="2"/>
        <v>2805648</v>
      </c>
      <c r="J11" s="66">
        <f t="shared" si="2"/>
        <v>0</v>
      </c>
    </row>
    <row r="12" spans="1:10">
      <c r="A12" s="64" t="s">
        <v>134</v>
      </c>
      <c r="B12" s="43"/>
      <c r="C12" s="43" t="s">
        <v>69</v>
      </c>
      <c r="D12" s="60">
        <f t="shared" si="1"/>
        <v>268800</v>
      </c>
      <c r="E12" s="60"/>
      <c r="F12" s="60"/>
      <c r="G12" s="60"/>
      <c r="H12" s="60"/>
      <c r="I12" s="60">
        <v>268800</v>
      </c>
      <c r="J12" s="60"/>
    </row>
    <row r="13" spans="1:10">
      <c r="A13" s="64" t="s">
        <v>70</v>
      </c>
      <c r="B13" s="43"/>
      <c r="C13" s="43" t="s">
        <v>69</v>
      </c>
      <c r="D13" s="60">
        <f t="shared" si="1"/>
        <v>0</v>
      </c>
      <c r="E13" s="60"/>
      <c r="F13" s="60"/>
      <c r="G13" s="60"/>
      <c r="H13" s="60"/>
      <c r="I13" s="60"/>
      <c r="J13" s="60"/>
    </row>
    <row r="14" spans="1:10">
      <c r="A14" s="64" t="s">
        <v>72</v>
      </c>
      <c r="B14" s="43"/>
      <c r="C14" s="43" t="s">
        <v>69</v>
      </c>
      <c r="D14" s="60">
        <f t="shared" si="1"/>
        <v>2536848</v>
      </c>
      <c r="E14" s="60"/>
      <c r="F14" s="60"/>
      <c r="G14" s="60"/>
      <c r="H14" s="60"/>
      <c r="I14" s="60">
        <v>2536848</v>
      </c>
      <c r="J14" s="60"/>
    </row>
    <row r="15" spans="1:10">
      <c r="A15" s="64" t="s">
        <v>75</v>
      </c>
      <c r="B15" s="43"/>
      <c r="C15" s="43" t="s">
        <v>69</v>
      </c>
      <c r="D15" s="60">
        <f t="shared" si="1"/>
        <v>31194346.049999997</v>
      </c>
      <c r="E15" s="60">
        <f>E20</f>
        <v>31194346.049999997</v>
      </c>
      <c r="F15" s="60"/>
      <c r="G15" s="60"/>
      <c r="H15" s="60"/>
      <c r="I15" s="60"/>
      <c r="J15" s="60"/>
    </row>
    <row r="16" spans="1:10" ht="26.4">
      <c r="A16" s="44" t="s">
        <v>135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0">
      <c r="A17" s="44" t="s">
        <v>136</v>
      </c>
      <c r="B17" s="43" t="s">
        <v>71</v>
      </c>
      <c r="C17" s="43" t="s">
        <v>74</v>
      </c>
      <c r="D17" s="60">
        <f>E17+F17+G17+H17+I17</f>
        <v>0</v>
      </c>
      <c r="E17" s="60"/>
      <c r="F17" s="60"/>
      <c r="G17" s="60"/>
      <c r="H17" s="60"/>
      <c r="I17" s="60"/>
      <c r="J17" s="60"/>
    </row>
    <row r="18" spans="1:10">
      <c r="A18" s="44" t="s">
        <v>73</v>
      </c>
      <c r="B18" s="43" t="s">
        <v>137</v>
      </c>
      <c r="C18" s="43" t="s">
        <v>74</v>
      </c>
      <c r="D18" s="60">
        <f>E18+F18+G18+H18+I18</f>
        <v>22752</v>
      </c>
      <c r="E18" s="60"/>
      <c r="F18" s="60">
        <f>F20</f>
        <v>22752</v>
      </c>
      <c r="G18" s="60"/>
      <c r="H18" s="60"/>
      <c r="I18" s="60"/>
      <c r="J18" s="60"/>
    </row>
    <row r="19" spans="1:10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0">
      <c r="A20" s="47" t="s">
        <v>90</v>
      </c>
      <c r="B20" s="48" t="s">
        <v>138</v>
      </c>
      <c r="C20" s="48"/>
      <c r="D20" s="61">
        <f>SUM(D21:D29)</f>
        <v>34022746.049999997</v>
      </c>
      <c r="E20" s="61">
        <f t="shared" ref="E20:J20" si="3">SUM(E21:E29)</f>
        <v>31194346.049999997</v>
      </c>
      <c r="F20" s="61">
        <f t="shared" si="3"/>
        <v>22752</v>
      </c>
      <c r="G20" s="61">
        <f t="shared" si="3"/>
        <v>0</v>
      </c>
      <c r="H20" s="61">
        <f t="shared" si="3"/>
        <v>0</v>
      </c>
      <c r="I20" s="61">
        <f t="shared" si="3"/>
        <v>2805647.9999999995</v>
      </c>
      <c r="J20" s="61">
        <f t="shared" si="3"/>
        <v>0</v>
      </c>
    </row>
    <row r="21" spans="1:10">
      <c r="A21" s="44" t="s">
        <v>87</v>
      </c>
      <c r="B21" s="43" t="s">
        <v>139</v>
      </c>
      <c r="C21" s="43" t="s">
        <v>88</v>
      </c>
      <c r="D21" s="60">
        <f t="shared" ref="D21:D29" si="4">E21+F21+G21+H21+I21</f>
        <v>21315736.609999999</v>
      </c>
      <c r="E21" s="60">
        <f>2571151.87+3539087.56+14764600.61+274429.34+53379</f>
        <v>21202648.379999999</v>
      </c>
      <c r="F21" s="60"/>
      <c r="G21" s="60"/>
      <c r="H21" s="60"/>
      <c r="I21" s="60">
        <v>113088.23</v>
      </c>
      <c r="J21" s="60"/>
    </row>
    <row r="22" spans="1:10" ht="26.4">
      <c r="A22" s="44" t="s">
        <v>79</v>
      </c>
      <c r="B22" s="43" t="s">
        <v>140</v>
      </c>
      <c r="C22" s="43" t="s">
        <v>78</v>
      </c>
      <c r="D22" s="60">
        <f t="shared" si="4"/>
        <v>16821.72</v>
      </c>
      <c r="E22" s="60">
        <v>16821.72</v>
      </c>
      <c r="F22" s="60"/>
      <c r="G22" s="60"/>
      <c r="H22" s="60"/>
      <c r="I22" s="60"/>
      <c r="J22" s="60"/>
    </row>
    <row r="23" spans="1:10">
      <c r="A23" s="44" t="s">
        <v>83</v>
      </c>
      <c r="B23" s="43" t="s">
        <v>141</v>
      </c>
      <c r="C23" s="43" t="s">
        <v>84</v>
      </c>
      <c r="D23" s="60">
        <f t="shared" si="4"/>
        <v>6437353.0099999998</v>
      </c>
      <c r="E23" s="60">
        <f>776487.87+1068804.44+4458909.39+82877.66+16121</f>
        <v>6403200.3599999994</v>
      </c>
      <c r="F23" s="60"/>
      <c r="G23" s="60"/>
      <c r="H23" s="60"/>
      <c r="I23" s="60">
        <v>34152.65</v>
      </c>
      <c r="J23" s="60"/>
    </row>
    <row r="24" spans="1:10" ht="39.6">
      <c r="A24" s="44" t="s">
        <v>76</v>
      </c>
      <c r="B24" s="43" t="s">
        <v>142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0" ht="13.95" customHeight="1">
      <c r="A25" s="44" t="s">
        <v>143</v>
      </c>
      <c r="B25" s="43" t="s">
        <v>144</v>
      </c>
      <c r="C25" s="43" t="s">
        <v>82</v>
      </c>
      <c r="D25" s="60">
        <f t="shared" si="4"/>
        <v>6251834.709999999</v>
      </c>
      <c r="E25" s="60">
        <v>3570675.59</v>
      </c>
      <c r="F25" s="60">
        <v>22752</v>
      </c>
      <c r="G25" s="60"/>
      <c r="H25" s="60"/>
      <c r="I25" s="60">
        <f>2536848+35453.56+26103.8+2970+57031.76</f>
        <v>2658407.1199999996</v>
      </c>
      <c r="J25" s="60"/>
    </row>
    <row r="26" spans="1:10" ht="26.4">
      <c r="A26" s="44" t="s">
        <v>145</v>
      </c>
      <c r="B26" s="43" t="s">
        <v>146</v>
      </c>
      <c r="C26" s="43" t="s">
        <v>147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0">
      <c r="A27" s="44" t="s">
        <v>80</v>
      </c>
      <c r="B27" s="43" t="s">
        <v>148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0" ht="26.4">
      <c r="A28" s="44" t="s">
        <v>149</v>
      </c>
      <c r="B28" s="43" t="s">
        <v>150</v>
      </c>
      <c r="C28" s="43" t="s">
        <v>85</v>
      </c>
      <c r="D28" s="60">
        <f t="shared" si="4"/>
        <v>1000</v>
      </c>
      <c r="E28" s="60">
        <v>1000</v>
      </c>
      <c r="F28" s="60"/>
      <c r="G28" s="60"/>
      <c r="H28" s="60"/>
      <c r="I28" s="60"/>
      <c r="J28" s="60"/>
    </row>
    <row r="29" spans="1:10" ht="26.4">
      <c r="A29" s="44" t="s">
        <v>151</v>
      </c>
      <c r="B29" s="43" t="s">
        <v>152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0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0" ht="13.95" customHeight="1">
      <c r="A31" s="69" t="s">
        <v>91</v>
      </c>
      <c r="B31" s="70">
        <v>300</v>
      </c>
      <c r="C31" s="71">
        <v>300</v>
      </c>
      <c r="D31" s="72" t="s">
        <v>92</v>
      </c>
      <c r="E31" s="49"/>
      <c r="F31" s="49"/>
      <c r="G31" s="49"/>
      <c r="H31" s="49"/>
      <c r="I31" s="49"/>
      <c r="J31" s="49"/>
    </row>
    <row r="32" spans="1:10">
      <c r="A32" s="69" t="s">
        <v>93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94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95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96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97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 t="s">
        <v>92</v>
      </c>
      <c r="E37" s="49"/>
      <c r="F37" s="49"/>
      <c r="G37" s="49"/>
      <c r="H37" s="49"/>
      <c r="I37" s="49"/>
      <c r="J37" s="49"/>
    </row>
    <row r="38" spans="1:10">
      <c r="A38" s="69" t="s">
        <v>59</v>
      </c>
      <c r="B38" s="70">
        <v>600</v>
      </c>
      <c r="C38" s="71">
        <v>600</v>
      </c>
      <c r="D38" s="72" t="s">
        <v>92</v>
      </c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4" right="0.16" top="0.2" bottom="0.2" header="0.2" footer="0.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H17" sqref="H17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77734375" customWidth="1"/>
    <col min="5" max="5" width="15.77734375" customWidth="1"/>
    <col min="6" max="10" width="13.77734375" customWidth="1"/>
    <col min="11" max="11" width="15.33203125" customWidth="1"/>
    <col min="12" max="12" width="13.664062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ht="14.2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4" t="s">
        <v>0</v>
      </c>
      <c r="B5" s="125" t="s">
        <v>98</v>
      </c>
      <c r="C5" s="126" t="s">
        <v>53</v>
      </c>
      <c r="D5" s="124" t="s">
        <v>99</v>
      </c>
      <c r="E5" s="124"/>
      <c r="F5" s="124"/>
      <c r="G5" s="124"/>
      <c r="H5" s="124"/>
      <c r="I5" s="124"/>
      <c r="J5" s="124"/>
      <c r="K5" s="124"/>
      <c r="L5" s="124"/>
    </row>
    <row r="6" spans="1:12" ht="13.8">
      <c r="A6" s="124"/>
      <c r="B6" s="125"/>
      <c r="C6" s="127"/>
      <c r="D6" s="124" t="s">
        <v>54</v>
      </c>
      <c r="E6" s="124"/>
      <c r="F6" s="124"/>
      <c r="G6" s="124" t="s">
        <v>46</v>
      </c>
      <c r="H6" s="124"/>
      <c r="I6" s="124"/>
      <c r="J6" s="124"/>
      <c r="K6" s="124"/>
      <c r="L6" s="124"/>
    </row>
    <row r="7" spans="1:12" ht="47.25" customHeight="1">
      <c r="A7" s="124"/>
      <c r="B7" s="125"/>
      <c r="C7" s="127"/>
      <c r="D7" s="124"/>
      <c r="E7" s="124"/>
      <c r="F7" s="124"/>
      <c r="G7" s="129" t="s">
        <v>100</v>
      </c>
      <c r="H7" s="130"/>
      <c r="I7" s="131"/>
      <c r="J7" s="129" t="s">
        <v>101</v>
      </c>
      <c r="K7" s="130"/>
      <c r="L7" s="131"/>
    </row>
    <row r="8" spans="1:12" ht="57" customHeight="1">
      <c r="A8" s="124"/>
      <c r="B8" s="125"/>
      <c r="C8" s="128"/>
      <c r="D8" s="75" t="s">
        <v>169</v>
      </c>
      <c r="E8" s="75" t="s">
        <v>170</v>
      </c>
      <c r="F8" s="75" t="s">
        <v>171</v>
      </c>
      <c r="G8" s="75" t="s">
        <v>169</v>
      </c>
      <c r="H8" s="75" t="s">
        <v>170</v>
      </c>
      <c r="I8" s="75" t="s">
        <v>171</v>
      </c>
      <c r="J8" s="75" t="s">
        <v>169</v>
      </c>
      <c r="K8" s="75" t="s">
        <v>170</v>
      </c>
      <c r="L8" s="75" t="s">
        <v>171</v>
      </c>
    </row>
    <row r="9" spans="1:12" ht="13.8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102</v>
      </c>
      <c r="B10" s="52">
        <v>1</v>
      </c>
      <c r="C10" s="52" t="s">
        <v>92</v>
      </c>
      <c r="D10" s="55">
        <f>D11+D13</f>
        <v>6251834.709999999</v>
      </c>
      <c r="E10" s="55">
        <f t="shared" ref="E10:L10" si="0">E11+E13</f>
        <v>6251834.709999999</v>
      </c>
      <c r="F10" s="55">
        <f t="shared" si="0"/>
        <v>6251834.709999999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6251834.709999999</v>
      </c>
      <c r="K10" s="55">
        <f t="shared" si="0"/>
        <v>6251834.709999999</v>
      </c>
      <c r="L10" s="55">
        <f t="shared" si="0"/>
        <v>6251834.709999999</v>
      </c>
    </row>
    <row r="11" spans="1:12" ht="55.2">
      <c r="A11" s="51" t="s">
        <v>103</v>
      </c>
      <c r="B11" s="52">
        <v>1001</v>
      </c>
      <c r="C11" s="52" t="s">
        <v>92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104</v>
      </c>
      <c r="B13" s="52">
        <v>2001</v>
      </c>
      <c r="C13" s="54"/>
      <c r="D13" s="55">
        <f>J13</f>
        <v>6251834.709999999</v>
      </c>
      <c r="E13" s="55">
        <f>D13</f>
        <v>6251834.709999999</v>
      </c>
      <c r="F13" s="55">
        <f>E13</f>
        <v>6251834.709999999</v>
      </c>
      <c r="G13" s="55">
        <v>0</v>
      </c>
      <c r="H13" s="55">
        <v>0</v>
      </c>
      <c r="I13" s="55">
        <v>0</v>
      </c>
      <c r="J13" s="55">
        <f>'ФХД (стр.3-4)'!D25</f>
        <v>6251834.709999999</v>
      </c>
      <c r="K13" s="55">
        <f>J13</f>
        <v>6251834.709999999</v>
      </c>
      <c r="L13" s="55">
        <f>K13</f>
        <v>6251834.709999999</v>
      </c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5" right="0.16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workbookViewId="0">
      <selection activeCell="B8" sqref="B8"/>
    </sheetView>
  </sheetViews>
  <sheetFormatPr defaultRowHeight="13.2"/>
  <cols>
    <col min="1" max="1" width="37.7773437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2" t="s">
        <v>55</v>
      </c>
      <c r="B2" s="112"/>
    </row>
    <row r="3" spans="1:2" ht="14.25" customHeight="1">
      <c r="A3" s="112" t="s">
        <v>20</v>
      </c>
      <c r="B3" s="112"/>
    </row>
    <row r="4" spans="1:2" ht="14.25" customHeight="1">
      <c r="A4" s="112"/>
      <c r="B4" s="112"/>
    </row>
    <row r="5" spans="1:2" ht="14.25" customHeight="1">
      <c r="A5" s="112" t="s">
        <v>56</v>
      </c>
      <c r="B5" s="112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57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58</v>
      </c>
      <c r="B9" s="42">
        <v>0</v>
      </c>
    </row>
    <row r="10" spans="1:2" ht="12.75" customHeight="1">
      <c r="A10" s="37" t="s">
        <v>59</v>
      </c>
      <c r="B10" s="42">
        <v>0</v>
      </c>
    </row>
    <row r="11" spans="1:2" ht="12.75" customHeight="1">
      <c r="A11" s="37" t="s">
        <v>60</v>
      </c>
      <c r="B11" s="42">
        <v>0</v>
      </c>
    </row>
    <row r="12" spans="1:2" ht="12.75" customHeight="1">
      <c r="A12" s="37" t="s">
        <v>61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32" t="s">
        <v>62</v>
      </c>
      <c r="B15" s="132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63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64</v>
      </c>
      <c r="B19" s="73">
        <v>0</v>
      </c>
    </row>
    <row r="20" spans="1:2" ht="73.2" customHeight="1">
      <c r="A20" s="37" t="s">
        <v>65</v>
      </c>
      <c r="B20" s="73">
        <v>0</v>
      </c>
    </row>
    <row r="21" spans="1:2" ht="25.5" customHeight="1">
      <c r="A21" s="37" t="s">
        <v>66</v>
      </c>
      <c r="B21" s="73">
        <v>0</v>
      </c>
    </row>
    <row r="22" spans="1:2" ht="12.75" customHeight="1"/>
    <row r="24" spans="1:2">
      <c r="A24" s="68"/>
    </row>
    <row r="25" spans="1:2">
      <c r="A25" s="68" t="s">
        <v>153</v>
      </c>
      <c r="B25" s="4" t="s">
        <v>162</v>
      </c>
    </row>
    <row r="26" spans="1:2">
      <c r="B26" s="4" t="s">
        <v>154</v>
      </c>
    </row>
    <row r="28" spans="1:2">
      <c r="A28" s="4" t="s">
        <v>155</v>
      </c>
      <c r="B28" s="4"/>
    </row>
    <row r="29" spans="1:2">
      <c r="A29" s="4" t="s">
        <v>156</v>
      </c>
      <c r="B29" s="4" t="s">
        <v>158</v>
      </c>
    </row>
    <row r="30" spans="1:2">
      <c r="A30" s="4"/>
      <c r="B30" s="4" t="s">
        <v>154</v>
      </c>
    </row>
    <row r="31" spans="1:2">
      <c r="A31" s="4"/>
      <c r="B31" s="4"/>
    </row>
    <row r="32" spans="1:2">
      <c r="A32" s="4" t="s">
        <v>157</v>
      </c>
      <c r="B32" s="4" t="s">
        <v>160</v>
      </c>
    </row>
    <row r="33" spans="1:2">
      <c r="A33" s="4" t="s">
        <v>159</v>
      </c>
      <c r="B33" s="4" t="s">
        <v>154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8999999999999998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topLeftCell="A2" workbookViewId="0">
      <selection activeCell="C4" sqref="C4"/>
    </sheetView>
  </sheetViews>
  <sheetFormatPr defaultRowHeight="13.2"/>
  <sheetData>
    <row r="4" spans="1:1">
      <c r="A4">
        <v>1279.22</v>
      </c>
    </row>
    <row r="5" spans="1:1">
      <c r="A5">
        <v>1301</v>
      </c>
    </row>
    <row r="6" spans="1:1">
      <c r="A6">
        <v>1414.91</v>
      </c>
    </row>
    <row r="7" spans="1:1">
      <c r="A7">
        <v>1352.32</v>
      </c>
    </row>
    <row r="8" spans="1:1">
      <c r="A8">
        <v>1405.97</v>
      </c>
    </row>
    <row r="9" spans="1:1">
      <c r="A9">
        <v>1404.44</v>
      </c>
    </row>
    <row r="10" spans="1:1">
      <c r="A10">
        <v>1457.36</v>
      </c>
    </row>
    <row r="11" spans="1:1">
      <c r="A11">
        <v>1458.52</v>
      </c>
    </row>
    <row r="12" spans="1:1">
      <c r="A12">
        <v>1486.09</v>
      </c>
    </row>
    <row r="13" spans="1:1">
      <c r="A13">
        <v>1537.86</v>
      </c>
    </row>
    <row r="14" spans="1:1">
      <c r="A14">
        <v>1543.23</v>
      </c>
    </row>
    <row r="15" spans="1:1">
      <c r="A15">
        <v>1594.21</v>
      </c>
    </row>
    <row r="16" spans="1:1">
      <c r="A16">
        <v>1602.52</v>
      </c>
    </row>
    <row r="17" spans="1:1">
      <c r="A17">
        <v>1632.8</v>
      </c>
    </row>
    <row r="18" spans="1:1">
      <c r="A18">
        <v>1720.27</v>
      </c>
    </row>
    <row r="19" spans="1:1">
      <c r="A19">
        <v>1696.17</v>
      </c>
    </row>
    <row r="20" spans="1:1">
      <c r="A20">
        <v>1745.01</v>
      </c>
    </row>
    <row r="21" spans="1:1">
      <c r="A21">
        <v>1761.2</v>
      </c>
    </row>
    <row r="22" spans="1:1">
      <c r="A22">
        <v>1809.13</v>
      </c>
    </row>
    <row r="23" spans="1:1">
      <c r="A23">
        <v>1828.67</v>
      </c>
    </row>
    <row r="24" spans="1:1">
      <c r="A24">
        <v>1863.22</v>
      </c>
    </row>
    <row r="25" spans="1:1">
      <c r="A25">
        <v>1909.73</v>
      </c>
    </row>
    <row r="26" spans="1:1">
      <c r="A26">
        <v>1934.52</v>
      </c>
    </row>
    <row r="27" spans="1:1">
      <c r="A27">
        <v>1980.03</v>
      </c>
    </row>
    <row r="28" spans="1:1">
      <c r="A28">
        <v>2008.5</v>
      </c>
    </row>
    <row r="29" spans="1:1">
      <c r="A29">
        <v>2046.45</v>
      </c>
    </row>
    <row r="30" spans="1:1">
      <c r="A30">
        <v>2100.9499999999998</v>
      </c>
    </row>
    <row r="31" spans="1:1">
      <c r="A31">
        <v>2124.8200000000002</v>
      </c>
    </row>
    <row r="32" spans="1:1">
      <c r="A32">
        <v>2167.6799999999998</v>
      </c>
    </row>
    <row r="33" spans="1:1">
      <c r="A33">
        <v>2260.58</v>
      </c>
    </row>
    <row r="34" spans="1:1">
      <c r="A34">
        <f>SUM(A4:A33)</f>
        <v>51427.38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ФХД (стр.1)</vt:lpstr>
      <vt:lpstr>ФХД (стр.2)</vt:lpstr>
      <vt:lpstr>ФХД (стр.3-4)</vt:lpstr>
      <vt:lpstr>ФХД (стр.5)</vt:lpstr>
      <vt:lpstr>ФХД (стр.6)</vt:lpstr>
      <vt:lpstr>Лист1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2017-05-31T08:44:35Z</cp:lastPrinted>
  <dcterms:created xsi:type="dcterms:W3CDTF">2010-11-26T07:12:57Z</dcterms:created>
  <dcterms:modified xsi:type="dcterms:W3CDTF">2017-05-31T08:55:34Z</dcterms:modified>
</cp:coreProperties>
</file>