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 activeTab="4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0">'ФХД (стр.1)'!$A$1:$EX$58</definedName>
    <definedName name="_xlnm.Print_Area" localSheetId="1">'ФХД (стр.2)'!$A$1:$J$48</definedName>
    <definedName name="_xlnm.Print_Area" localSheetId="2">'ФХД (стр.3-4)'!$A$1:$M$42</definedName>
    <definedName name="_xlnm.Print_Area" localSheetId="3">'ФХД (стр.5)'!$A$1:$L$37</definedName>
    <definedName name="_xlnm.Print_Area" localSheetId="4">'ФХД (стр.6)'!$A$1:$G$51</definedName>
  </definedNames>
  <calcPr calcId="125725"/>
</workbook>
</file>

<file path=xl/calcChain.xml><?xml version="1.0" encoding="utf-8"?>
<calcChain xmlns="http://schemas.openxmlformats.org/spreadsheetml/2006/main">
  <c r="F25" i="15"/>
  <c r="F20" s="1"/>
  <c r="E21"/>
  <c r="E23"/>
  <c r="E28"/>
  <c r="E25"/>
  <c r="I20"/>
  <c r="D14"/>
  <c r="D13"/>
  <c r="D12"/>
  <c r="I11"/>
  <c r="I9" s="1"/>
  <c r="D17"/>
  <c r="F25" i="13"/>
  <c r="C12" i="14"/>
  <c r="C13"/>
  <c r="C20"/>
  <c r="C18"/>
  <c r="F18" i="15" l="1"/>
  <c r="E20"/>
  <c r="E15" s="1"/>
  <c r="E11" s="1"/>
  <c r="D11" s="1"/>
  <c r="D23"/>
  <c r="D21"/>
  <c r="D28"/>
  <c r="D20" l="1"/>
  <c r="D18"/>
  <c r="F9"/>
  <c r="E9"/>
  <c r="G10" i="16"/>
  <c r="D29" i="15"/>
  <c r="D27"/>
  <c r="D26"/>
  <c r="D24"/>
  <c r="D22"/>
  <c r="J20"/>
  <c r="H20"/>
  <c r="G20"/>
  <c r="D16"/>
  <c r="J11"/>
  <c r="H11"/>
  <c r="G11"/>
  <c r="F11"/>
  <c r="D10"/>
  <c r="J9"/>
  <c r="H9"/>
  <c r="G9"/>
  <c r="E11" i="16"/>
  <c r="F11"/>
  <c r="D11"/>
  <c r="D9" i="15" l="1"/>
  <c r="D15"/>
  <c r="D25"/>
  <c r="J13" i="16" l="1"/>
  <c r="D13" s="1"/>
  <c r="H10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 ф. 779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 ф.779 к пояснительной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 Ф 769 Дт и Кр по доходам сложить и по расходам сложить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<sst xmlns="http://schemas.openxmlformats.org/spreadsheetml/2006/main" count="223" uniqueCount="179">
  <si>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</si>
  <si>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</si>
  <si>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</si>
  <si>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</si>
  <si>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</si>
  <si>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</si>
  <si>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</si>
  <si>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</si>
  <si>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</si>
  <si>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</si>
  <si>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</si>
  <si>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</si>
  <si>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</si>
  <si>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</si>
  <si>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</si>
  <si>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</si>
  <si>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</si>
  <si>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</si>
  <si>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</si>
  <si>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</si>
  <si>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</si>
  <si>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</si>
  <si>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</si>
  <si>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</si>
  <si>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</si>
  <si>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</si>
  <si>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</si>
  <si>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</si>
  <si>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</si>
  <si>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</si>
  <si>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</si>
  <si>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</si>
  <si>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</si>
  <si>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</si>
  <si>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</si>
  <si>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</si>
  <si>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</si>
  <si>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</si>
  <si>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</si>
  <si>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</si>
  <si>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</si>
  <si>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</si>
  <si>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</si>
  <si>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</si>
  <si>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</si>
  <si>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</si>
  <si>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</si>
  <si>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</si>
  <si>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</si>
  <si>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</si>
  <si>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</si>
  <si>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</si>
  <si>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</si>
  <si>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</si>
  <si>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</si>
  <si>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</si>
  <si>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</si>
  <si>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</si>
  <si>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</si>
  <si>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</si>
  <si>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</si>
  <si>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</si>
  <si>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</si>
  <si>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</si>
  <si>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</si>
  <si>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</si>
  <si>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</si>
  <si>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</si>
  <si>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</si>
  <si>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</si>
  <si>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</si>
  <si>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</si>
  <si>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</si>
  <si>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</si>
  <si>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</si>
  <si>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</si>
  <si>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</si>
  <si>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</si>
  <si>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</si>
  <si>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</si>
  <si>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</si>
  <si>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</si>
  <si>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</si>
  <si>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</si>
  <si>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</si>
  <si>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</si>
  <si>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</si>
  <si>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</si>
  <si>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</si>
  <si>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</si>
  <si>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</si>
  <si>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</si>
  <si>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</si>
  <si>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</si>
  <si>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</si>
  <si>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</si>
  <si>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</si>
  <si>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</si>
  <si>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</si>
  <si>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</si>
  <si>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</si>
  <si>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</si>
  <si>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</si>
  <si>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</si>
  <si>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</si>
  <si>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</si>
  <si>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</si>
  <si>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</si>
  <si>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</si>
  <si>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</si>
  <si>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</si>
  <si>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</si>
  <si>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</si>
  <si>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</si>
  <si>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</si>
  <si>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</si>
  <si>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</si>
  <si>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</si>
  <si>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</si>
  <si>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</si>
  <si>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</si>
  <si>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</si>
  <si>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</si>
  <si>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</si>
  <si>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</si>
  <si>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</si>
  <si>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</si>
  <si>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</si>
  <si>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</si>
  <si>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</si>
  <si>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</si>
  <si>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</si>
  <si>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</si>
  <si>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</si>
  <si>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</si>
  <si>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</si>
  <si>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</si>
  <si>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</si>
  <si>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</si>
  <si>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</si>
  <si>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</si>
  <si>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</si>
  <si>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</si>
  <si>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</si>
  <si>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</si>
  <si>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</si>
  <si>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</si>
  <si>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</si>
  <si>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</si>
  <si>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</si>
  <si>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</si>
  <si>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</si>
  <si>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</si>
  <si>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</si>
  <si>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</si>
  <si>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</si>
  <si>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</si>
  <si>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</si>
  <si>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</si>
  <si>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</si>
  <si>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</si>
  <si>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</si>
  <si>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</si>
  <si>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</si>
  <si>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</si>
  <si>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18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</si>
  <si>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</si>
  <si>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</si>
  <si>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</si>
  <si>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</si>
  <si>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</si>
  <si>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01.01.2018г.</t>
  </si>
  <si>
    <t>Бекиш А.С.</t>
  </si>
  <si>
    <t>от "  29.06. 2018 года № ___</t>
  </si>
  <si>
    <t>от "                      2018 года № ___</t>
  </si>
  <si>
    <t>_______________ Денисова Е.М.</t>
  </si>
  <si>
    <t>12</t>
  </si>
  <si>
    <t>декабря</t>
  </si>
  <si>
    <t>12.12.2018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</si>
</sst>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Alignment="1">
      <alignment vertical="top"/>
    </xf>
    <xf numFmtId="43" fontId="1" fillId="2" borderId="0" xfId="1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43" fontId="6" fillId="2" borderId="0" xfId="1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left" vertical="top" wrapText="1"/>
    </xf>
    <xf numFmtId="43" fontId="1" fillId="2" borderId="0" xfId="1" applyFont="1" applyFill="1" applyAlignment="1">
      <alignment vertical="top"/>
    </xf>
    <xf numFmtId="43" fontId="1" fillId="2" borderId="0" xfId="1" applyFont="1" applyFill="1" applyAlignment="1">
      <alignment horizontal="center" vertical="top"/>
    </xf>
    <xf numFmtId="43" fontId="1" fillId="2" borderId="0" xfId="1" applyFont="1" applyFill="1" applyAlignment="1">
      <alignment horizontal="left" vertical="top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W59"/>
  <sheetViews>
    <sheetView topLeftCell="A8" zoomScaleNormal="100" workbookViewId="0">
      <selection activeCell="DD38" sqref="DD38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99" t="s">
        <v>116</v>
      </c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</row>
    <row r="2" spans="1:153" ht="13.8">
      <c r="CY2" s="99" t="s">
        <v>117</v>
      </c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</row>
    <row r="3" spans="1:153" ht="13.8">
      <c r="CY3" s="99" t="s">
        <v>118</v>
      </c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</row>
    <row r="4" spans="1:153" ht="13.8">
      <c r="CY4" s="99" t="s">
        <v>119</v>
      </c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</row>
    <row r="5" spans="1:153" ht="13.8">
      <c r="CY5" s="99" t="s">
        <v>120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93" t="s">
        <v>121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93" t="s">
        <v>6</v>
      </c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9" t="s">
        <v>158</v>
      </c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</row>
    <row r="9" spans="1:153" ht="15" customHeight="1">
      <c r="A9" s="93" t="s">
        <v>174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94" t="s">
        <v>12</v>
      </c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</row>
    <row r="10" spans="1:153" ht="15" customHeight="1">
      <c r="A10" s="95" t="s">
        <v>123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"/>
      <c r="DS10" s="8"/>
      <c r="DT10" s="89" t="s">
        <v>162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</row>
    <row r="11" spans="1:153" ht="1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"/>
      <c r="V11" s="8"/>
      <c r="W11" s="89" t="s">
        <v>172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90" t="s">
        <v>4</v>
      </c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"/>
      <c r="DS11" s="9"/>
      <c r="DT11" s="90" t="s">
        <v>5</v>
      </c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</row>
    <row r="12" spans="1:153" ht="1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"/>
      <c r="V12" s="9"/>
      <c r="W12" s="90" t="s">
        <v>5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101" t="s">
        <v>176</v>
      </c>
      <c r="DH12" s="101"/>
      <c r="DI12" s="101"/>
      <c r="DJ12" s="101"/>
      <c r="DK12" s="8" t="s">
        <v>1</v>
      </c>
      <c r="DL12" s="8"/>
      <c r="DM12" s="8"/>
      <c r="DN12" s="101" t="s">
        <v>177</v>
      </c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2">
        <v>20</v>
      </c>
      <c r="EG12" s="102"/>
      <c r="EH12" s="102"/>
      <c r="EI12" s="102"/>
      <c r="EJ12" s="100" t="s">
        <v>165</v>
      </c>
      <c r="EK12" s="100"/>
      <c r="EL12" s="100"/>
      <c r="EM12" s="100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91"/>
      <c r="K13" s="91"/>
      <c r="L13" s="91"/>
      <c r="M13" s="91"/>
      <c r="N13" s="19"/>
      <c r="O13" s="19"/>
      <c r="P13" s="1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92"/>
      <c r="AK13" s="92"/>
      <c r="AL13" s="92"/>
      <c r="AM13" s="92"/>
      <c r="AN13" s="92"/>
      <c r="AO13" s="92"/>
      <c r="AP13" s="92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3" t="s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</row>
    <row r="16" spans="1:153" ht="16.5" customHeight="1">
      <c r="A16" s="104" t="s">
        <v>166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5" t="s">
        <v>7</v>
      </c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96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8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7" t="s">
        <v>176</v>
      </c>
      <c r="BI20" s="107"/>
      <c r="BJ20" s="107"/>
      <c r="BK20" s="107"/>
      <c r="BL20" s="13" t="s">
        <v>1</v>
      </c>
      <c r="BM20" s="13"/>
      <c r="BN20" s="13"/>
      <c r="BO20" s="101" t="s">
        <v>177</v>
      </c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7"/>
      <c r="CH20" s="108">
        <v>2018</v>
      </c>
      <c r="CI20" s="108"/>
      <c r="CJ20" s="108"/>
      <c r="CK20" s="108"/>
      <c r="CL20" s="108"/>
      <c r="CM20" s="108"/>
      <c r="CN20" s="108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96" t="s">
        <v>178</v>
      </c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8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96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96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8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06" t="s">
        <v>167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96" t="s">
        <v>114</v>
      </c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8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9" t="s">
        <v>113</v>
      </c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1"/>
    </row>
    <row r="25" spans="1:153" ht="20.100000000000001" customHeight="1">
      <c r="A25" s="20" t="s">
        <v>20</v>
      </c>
      <c r="B25" s="8"/>
      <c r="C25" s="8"/>
      <c r="D25" s="8"/>
      <c r="E25" s="8"/>
      <c r="F25" s="8">
        <f>14400+550000+30000+136759</f>
        <v>731159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96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8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14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6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12" t="s">
        <v>111</v>
      </c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7" t="s">
        <v>24</v>
      </c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9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7" t="s">
        <v>15</v>
      </c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9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13" t="s">
        <v>68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06" t="s">
        <v>159</v>
      </c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20" t="s">
        <v>106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21" t="s">
        <v>107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21" t="s">
        <v>108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21" t="s">
        <v>109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21" t="s">
        <v>108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 hidden="1">
      <c r="A46" s="121" t="s">
        <v>110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86">
        <v>5101804.63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87">
        <v>5101804.63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88">
        <v>5101804.63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84">
        <v>5091380.07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84">
        <v>2520325.86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8:BB58"/>
    <mergeCell ref="A54:EG54"/>
    <mergeCell ref="A48:AT48"/>
    <mergeCell ref="A50:AU50"/>
    <mergeCell ref="A52:BC52"/>
    <mergeCell ref="A56:BC56"/>
  </mergeCells>
  <pageMargins left="0.62992125984251968" right="0.19685039370078741" top="0.59055118110236227" bottom="0.31496062992125984" header="0.31496062992125984" footer="0.31496062992125984"/>
  <pageSetup paperSize="9" scale="6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view="pageBreakPreview" zoomScale="60" zoomScaleNormal="100" workbookViewId="0">
      <selection activeCell="F25" sqref="F25"/>
    </sheetView>
  </sheetViews>
  <sheetFormatPr defaultRowHeight="13.2"/>
  <cols>
    <col min="1" max="1" width="6.33203125" customWidth="1"/>
    <col min="2" max="2" width="62.44140625" customWidth="1"/>
    <col min="3" max="3" width="26.33203125" customWidth="1"/>
  </cols>
  <sheetData>
    <row r="1" spans="1:111" ht="12.75" customHeight="1">
      <c r="A1" s="4"/>
      <c r="B1" s="4"/>
      <c r="C1" s="4"/>
    </row>
    <row r="2" spans="1:111" ht="14.25" customHeight="1">
      <c r="A2" s="4"/>
      <c r="B2" s="122" t="s">
        <v>26</v>
      </c>
      <c r="C2" s="122"/>
    </row>
    <row r="3" spans="1:111" ht="14.25" customHeight="1">
      <c r="A3" s="4"/>
      <c r="B3" s="122" t="s">
        <v>171</v>
      </c>
      <c r="C3" s="122"/>
    </row>
    <row r="4" spans="1:111" ht="12.75" customHeight="1">
      <c r="A4" s="4"/>
      <c r="B4" s="4"/>
      <c r="C4" s="4"/>
    </row>
    <row r="5" spans="1:111" ht="12.75" customHeight="1">
      <c r="A5" s="35" t="s">
        <v>27</v>
      </c>
      <c r="B5" s="35" t="s">
        <v>0</v>
      </c>
      <c r="C5" s="35" t="s">
        <v>28</v>
      </c>
    </row>
    <row r="6" spans="1:111" ht="12.75" customHeight="1">
      <c r="A6" s="82">
        <v>1</v>
      </c>
      <c r="B6" s="35">
        <v>2</v>
      </c>
      <c r="C6" s="35">
        <v>3</v>
      </c>
    </row>
    <row r="7" spans="1:111" ht="12.75" customHeight="1">
      <c r="A7" s="82">
        <v>2</v>
      </c>
      <c r="B7" s="37" t="s">
        <v>29</v>
      </c>
      <c r="C7" s="81">
        <v>13571.7</v>
      </c>
    </row>
    <row r="8" spans="1:111" ht="25.5" customHeight="1">
      <c r="A8" s="82">
        <v>3</v>
      </c>
      <c r="B8" s="37" t="s">
        <v>30</v>
      </c>
      <c r="C8" s="81">
        <v>5101.8</v>
      </c>
    </row>
    <row r="9" spans="1:111" ht="12.75" customHeight="1">
      <c r="A9" s="82" t="s">
        <v>173</v>
      </c>
      <c r="B9" s="37" t="s">
        <v>31</v>
      </c>
      <c r="C9" s="81">
        <v>2399.4</v>
      </c>
    </row>
    <row r="10" spans="1:111" ht="12.75" customHeight="1">
      <c r="A10" s="82">
        <v>5</v>
      </c>
      <c r="B10" s="37" t="s">
        <v>32</v>
      </c>
      <c r="C10" s="81">
        <v>2520.3000000000002</v>
      </c>
    </row>
    <row r="11" spans="1:111" ht="12.75" customHeight="1">
      <c r="A11" s="82">
        <v>6</v>
      </c>
      <c r="B11" s="37" t="s">
        <v>31</v>
      </c>
      <c r="C11" s="81">
        <v>1160.5999999999999</v>
      </c>
    </row>
    <row r="12" spans="1:111" ht="12.75" customHeight="1">
      <c r="A12" s="82">
        <v>7</v>
      </c>
      <c r="B12" s="37" t="s">
        <v>161</v>
      </c>
      <c r="C12" s="57">
        <f>C13+C18+C19</f>
        <v>372</v>
      </c>
      <c r="DG12">
        <v>29</v>
      </c>
    </row>
    <row r="13" spans="1:111" ht="25.5" customHeight="1">
      <c r="A13" s="82">
        <v>8</v>
      </c>
      <c r="B13" s="37" t="s">
        <v>33</v>
      </c>
      <c r="C13" s="81">
        <f>C14</f>
        <v>141.6</v>
      </c>
    </row>
    <row r="14" spans="1:111" ht="25.5" customHeight="1">
      <c r="A14" s="82">
        <v>9</v>
      </c>
      <c r="B14" s="37" t="s">
        <v>34</v>
      </c>
      <c r="C14" s="81">
        <v>141.6</v>
      </c>
    </row>
    <row r="15" spans="1:111" ht="12.75" customHeight="1">
      <c r="A15" s="82">
        <v>10</v>
      </c>
      <c r="B15" s="36"/>
      <c r="C15" s="81" t="s">
        <v>160</v>
      </c>
    </row>
    <row r="16" spans="1:111" ht="25.5" customHeight="1">
      <c r="A16" s="82">
        <v>11</v>
      </c>
      <c r="B16" s="37" t="s">
        <v>35</v>
      </c>
      <c r="C16" s="81" t="s">
        <v>160</v>
      </c>
    </row>
    <row r="17" spans="1:138" ht="12.75" customHeight="1">
      <c r="A17" s="82">
        <v>12</v>
      </c>
      <c r="B17" s="37" t="s">
        <v>36</v>
      </c>
      <c r="C17" s="81" t="s">
        <v>160</v>
      </c>
    </row>
    <row r="18" spans="1:138" ht="12.75" customHeight="1">
      <c r="A18" s="82">
        <v>13</v>
      </c>
      <c r="B18" s="37" t="s">
        <v>37</v>
      </c>
      <c r="C18" s="81">
        <f>198.2+16.6</f>
        <v>214.79999999999998</v>
      </c>
    </row>
    <row r="19" spans="1:138" ht="12.75" customHeight="1">
      <c r="A19" s="82">
        <v>14</v>
      </c>
      <c r="B19" s="37" t="s">
        <v>38</v>
      </c>
      <c r="C19" s="81">
        <v>15.6</v>
      </c>
    </row>
    <row r="20" spans="1:138" ht="12.75" customHeight="1">
      <c r="A20" s="82">
        <v>15</v>
      </c>
      <c r="B20" s="37" t="s">
        <v>39</v>
      </c>
      <c r="C20" s="81">
        <f>C22</f>
        <v>12.5</v>
      </c>
      <c r="BH20">
        <v>29</v>
      </c>
      <c r="EH20" s="75">
        <v>43280</v>
      </c>
    </row>
    <row r="21" spans="1:138" ht="25.5" customHeight="1">
      <c r="A21" s="82">
        <v>16</v>
      </c>
      <c r="B21" s="37" t="s">
        <v>40</v>
      </c>
      <c r="C21" s="81" t="s">
        <v>160</v>
      </c>
    </row>
    <row r="22" spans="1:138" ht="12.75" customHeight="1">
      <c r="A22" s="82">
        <v>17</v>
      </c>
      <c r="B22" s="37" t="s">
        <v>41</v>
      </c>
      <c r="C22" s="81">
        <v>12.5</v>
      </c>
    </row>
    <row r="23" spans="1:138" ht="25.5" customHeight="1">
      <c r="A23" s="82">
        <v>18</v>
      </c>
      <c r="B23" s="37" t="s">
        <v>42</v>
      </c>
      <c r="C23" s="57" t="s">
        <v>160</v>
      </c>
    </row>
    <row r="24" spans="1:138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view="pageBreakPreview" topLeftCell="A6" zoomScale="60" zoomScaleNormal="100" workbookViewId="0">
      <selection activeCell="F30" sqref="F30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11" ht="14.25" customHeight="1">
      <c r="A1" s="4"/>
      <c r="B1" s="4"/>
      <c r="C1" s="122" t="s">
        <v>130</v>
      </c>
      <c r="D1" s="122"/>
      <c r="E1" s="122"/>
      <c r="F1" s="122"/>
      <c r="G1" s="122"/>
      <c r="H1" s="122"/>
      <c r="I1" s="38"/>
      <c r="J1" s="38"/>
    </row>
    <row r="2" spans="1:111" ht="14.25" customHeight="1">
      <c r="A2" s="4"/>
      <c r="B2" s="4"/>
      <c r="C2" s="122"/>
      <c r="D2" s="122"/>
      <c r="E2" s="122"/>
      <c r="F2" s="122"/>
      <c r="G2" s="122"/>
      <c r="H2" s="122"/>
      <c r="I2" s="38"/>
      <c r="J2" s="38"/>
    </row>
    <row r="3" spans="1:111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1" ht="12.75" customHeight="1">
      <c r="A4" s="123" t="s">
        <v>0</v>
      </c>
      <c r="B4" s="123" t="s">
        <v>97</v>
      </c>
      <c r="C4" s="123" t="s">
        <v>43</v>
      </c>
      <c r="D4" s="128" t="s">
        <v>44</v>
      </c>
      <c r="E4" s="129"/>
      <c r="F4" s="129"/>
      <c r="G4" s="129"/>
      <c r="H4" s="129"/>
      <c r="I4" s="129"/>
      <c r="J4" s="130"/>
    </row>
    <row r="5" spans="1:111" ht="12.75" customHeight="1">
      <c r="A5" s="124"/>
      <c r="B5" s="124"/>
      <c r="C5" s="124"/>
      <c r="D5" s="123" t="s">
        <v>45</v>
      </c>
      <c r="E5" s="128" t="s">
        <v>46</v>
      </c>
      <c r="F5" s="129"/>
      <c r="G5" s="129"/>
      <c r="H5" s="129"/>
      <c r="I5" s="129"/>
      <c r="J5" s="130"/>
    </row>
    <row r="6" spans="1:111" ht="12.75" customHeight="1">
      <c r="A6" s="124"/>
      <c r="B6" s="124"/>
      <c r="C6" s="124"/>
      <c r="D6" s="124"/>
      <c r="E6" s="123" t="s">
        <v>47</v>
      </c>
      <c r="F6" s="126" t="s">
        <v>48</v>
      </c>
      <c r="G6" s="123" t="s">
        <v>49</v>
      </c>
      <c r="H6" s="123" t="s">
        <v>50</v>
      </c>
      <c r="I6" s="131" t="s">
        <v>51</v>
      </c>
      <c r="J6" s="132"/>
    </row>
    <row r="7" spans="1:111" ht="78.45" customHeight="1">
      <c r="A7" s="125"/>
      <c r="B7" s="125"/>
      <c r="C7" s="125"/>
      <c r="D7" s="125"/>
      <c r="E7" s="125"/>
      <c r="F7" s="127"/>
      <c r="G7" s="125"/>
      <c r="H7" s="125"/>
      <c r="I7" s="35" t="s">
        <v>45</v>
      </c>
      <c r="J7" s="35" t="s">
        <v>52</v>
      </c>
    </row>
    <row r="8" spans="1:111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11" ht="12.75" customHeight="1">
      <c r="A9" s="45" t="s">
        <v>173</v>
      </c>
      <c r="B9" s="46">
        <v>100</v>
      </c>
      <c r="C9" s="46"/>
      <c r="D9" s="59">
        <f>E9+F9+I9</f>
        <v>36279707.189999998</v>
      </c>
      <c r="E9" s="59">
        <f>SUM(E14:E15)</f>
        <v>32672710</v>
      </c>
      <c r="F9" s="59">
        <f>SUM(F16:F19)</f>
        <v>734503.19</v>
      </c>
      <c r="G9" s="59">
        <f t="shared" ref="G9:J9" si="0">SUM(G14:G15)</f>
        <v>0</v>
      </c>
      <c r="H9" s="59">
        <f t="shared" si="0"/>
        <v>0</v>
      </c>
      <c r="I9" s="59">
        <f>I11+I17</f>
        <v>2872494</v>
      </c>
      <c r="J9" s="59">
        <f t="shared" si="0"/>
        <v>0</v>
      </c>
    </row>
    <row r="10" spans="1:111" s="34" customFormat="1" ht="18" customHeight="1">
      <c r="A10" s="62" t="s">
        <v>131</v>
      </c>
      <c r="B10" s="63">
        <v>110</v>
      </c>
      <c r="C10" s="63">
        <v>120</v>
      </c>
      <c r="D10" s="60">
        <f t="shared" ref="D10" si="1">E10+F10+G10+H10+I10</f>
        <v>0</v>
      </c>
      <c r="E10" s="65"/>
      <c r="F10" s="65"/>
      <c r="G10" s="65"/>
      <c r="H10" s="65"/>
      <c r="I10" s="65"/>
      <c r="J10" s="65"/>
    </row>
    <row r="11" spans="1:111" s="34" customFormat="1" ht="15.75" customHeight="1">
      <c r="A11" s="44" t="s">
        <v>132</v>
      </c>
      <c r="B11" s="63">
        <v>120</v>
      </c>
      <c r="C11" s="63">
        <v>130</v>
      </c>
      <c r="D11" s="66">
        <f>E11+I11</f>
        <v>35468214</v>
      </c>
      <c r="E11" s="66">
        <f>E12+E13+E14+E15</f>
        <v>32672710</v>
      </c>
      <c r="F11" s="66">
        <f t="shared" ref="F11:J11" si="2">F12+F13+F14+F15</f>
        <v>0</v>
      </c>
      <c r="G11" s="66">
        <f t="shared" si="2"/>
        <v>0</v>
      </c>
      <c r="H11" s="66">
        <f t="shared" si="2"/>
        <v>0</v>
      </c>
      <c r="I11" s="66">
        <f>I12+I13+I14+I15</f>
        <v>2795504</v>
      </c>
      <c r="J11" s="66">
        <f t="shared" si="2"/>
        <v>0</v>
      </c>
    </row>
    <row r="12" spans="1:111">
      <c r="A12" s="64" t="s">
        <v>133</v>
      </c>
      <c r="B12" s="43"/>
      <c r="C12" s="43" t="s">
        <v>69</v>
      </c>
      <c r="D12" s="60">
        <f>I12</f>
        <v>258656</v>
      </c>
      <c r="E12" s="60"/>
      <c r="F12" s="60"/>
      <c r="G12" s="60"/>
      <c r="H12" s="60"/>
      <c r="I12" s="60">
        <v>258656</v>
      </c>
      <c r="J12" s="60"/>
      <c r="DG12">
        <v>29</v>
      </c>
    </row>
    <row r="13" spans="1:111">
      <c r="A13" s="64" t="s">
        <v>70</v>
      </c>
      <c r="B13" s="43"/>
      <c r="C13" s="43" t="s">
        <v>69</v>
      </c>
      <c r="D13" s="60">
        <f>I13</f>
        <v>0</v>
      </c>
      <c r="E13" s="60"/>
      <c r="F13" s="60"/>
      <c r="G13" s="60"/>
      <c r="H13" s="60"/>
      <c r="I13" s="60"/>
      <c r="J13" s="60"/>
    </row>
    <row r="14" spans="1:111">
      <c r="A14" s="64" t="s">
        <v>72</v>
      </c>
      <c r="B14" s="43"/>
      <c r="C14" s="43" t="s">
        <v>69</v>
      </c>
      <c r="D14" s="60">
        <f>I14</f>
        <v>2536848</v>
      </c>
      <c r="E14" s="60"/>
      <c r="F14" s="60"/>
      <c r="G14" s="60"/>
      <c r="H14" s="60"/>
      <c r="I14" s="60">
        <v>2536848</v>
      </c>
      <c r="J14" s="60"/>
    </row>
    <row r="15" spans="1:111">
      <c r="A15" s="64" t="s">
        <v>75</v>
      </c>
      <c r="B15" s="43"/>
      <c r="C15" s="43" t="s">
        <v>69</v>
      </c>
      <c r="D15" s="60">
        <f>E15+F15+G15+H15+I15</f>
        <v>32672710</v>
      </c>
      <c r="E15" s="60">
        <f>E20</f>
        <v>32672710</v>
      </c>
      <c r="F15" s="60"/>
      <c r="G15" s="60"/>
      <c r="H15" s="60"/>
      <c r="I15" s="60"/>
      <c r="J15" s="60"/>
    </row>
    <row r="16" spans="1:111" ht="26.4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38">
      <c r="A17" s="44" t="s">
        <v>135</v>
      </c>
      <c r="B17" s="43" t="s">
        <v>71</v>
      </c>
      <c r="C17" s="43" t="s">
        <v>74</v>
      </c>
      <c r="D17" s="60">
        <f>E17+F17+G17+H17+I17</f>
        <v>76990</v>
      </c>
      <c r="E17" s="60"/>
      <c r="F17" s="60"/>
      <c r="G17" s="60"/>
      <c r="H17" s="60"/>
      <c r="I17" s="60">
        <v>76990</v>
      </c>
      <c r="J17" s="60"/>
    </row>
    <row r="18" spans="1:138">
      <c r="A18" s="44" t="s">
        <v>73</v>
      </c>
      <c r="B18" s="43" t="s">
        <v>136</v>
      </c>
      <c r="C18" s="43" t="s">
        <v>74</v>
      </c>
      <c r="D18" s="60">
        <f>F18</f>
        <v>734503.19</v>
      </c>
      <c r="E18" s="60"/>
      <c r="F18" s="60">
        <f>F20</f>
        <v>734503.19</v>
      </c>
      <c r="G18" s="60"/>
      <c r="H18" s="60"/>
      <c r="I18" s="60"/>
      <c r="J18" s="60"/>
    </row>
    <row r="19" spans="1:138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>
      <c r="A20" s="47" t="s">
        <v>89</v>
      </c>
      <c r="B20" s="48" t="s">
        <v>137</v>
      </c>
      <c r="C20" s="48"/>
      <c r="D20" s="61">
        <f>E20+F20+G20+H20+I20</f>
        <v>36421275.780000001</v>
      </c>
      <c r="E20" s="61">
        <f>E21+E22+E23+E24+E25+E26+E27+E28+E29</f>
        <v>32672710</v>
      </c>
      <c r="F20" s="61">
        <f>SUM(F21:F28)</f>
        <v>734503.19</v>
      </c>
      <c r="G20" s="61">
        <f t="shared" ref="G20:J20" si="3">SUM(G21:G29)</f>
        <v>0</v>
      </c>
      <c r="H20" s="61">
        <f t="shared" si="3"/>
        <v>0</v>
      </c>
      <c r="I20" s="61">
        <f>I21+I22+I23+I24+I25+I26+I27+I28+I29+I30+I31+I32+I33+I34+I35+I36+I37+I38</f>
        <v>3014062.59</v>
      </c>
      <c r="J20" s="61">
        <f t="shared" si="3"/>
        <v>0</v>
      </c>
      <c r="BH20">
        <v>29</v>
      </c>
      <c r="EH20" s="75">
        <v>43280</v>
      </c>
    </row>
    <row r="21" spans="1:138">
      <c r="A21" s="44" t="s">
        <v>87</v>
      </c>
      <c r="B21" s="43" t="s">
        <v>138</v>
      </c>
      <c r="C21" s="43" t="s">
        <v>88</v>
      </c>
      <c r="D21" s="60">
        <f>E21+F21+G21+H21+I21</f>
        <v>22272605.23</v>
      </c>
      <c r="E21" s="60">
        <f>21770884+388633</f>
        <v>22159517</v>
      </c>
      <c r="F21" s="60"/>
      <c r="G21" s="60"/>
      <c r="H21" s="60"/>
      <c r="I21" s="60">
        <v>113088.23</v>
      </c>
      <c r="J21" s="60"/>
    </row>
    <row r="22" spans="1:138" ht="26.4">
      <c r="A22" s="44" t="s">
        <v>79</v>
      </c>
      <c r="B22" s="43" t="s">
        <v>139</v>
      </c>
      <c r="C22" s="43" t="s">
        <v>78</v>
      </c>
      <c r="D22" s="60">
        <f t="shared" ref="D22:D29" si="4">E22+F22+G22+H22+I22</f>
        <v>4500</v>
      </c>
      <c r="E22" s="60">
        <v>4500</v>
      </c>
      <c r="F22" s="60"/>
      <c r="G22" s="60"/>
      <c r="H22" s="60"/>
      <c r="I22" s="60"/>
      <c r="J22" s="60"/>
    </row>
    <row r="23" spans="1:138">
      <c r="A23" s="44" t="s">
        <v>83</v>
      </c>
      <c r="B23" s="43" t="s">
        <v>140</v>
      </c>
      <c r="C23" s="43" t="s">
        <v>84</v>
      </c>
      <c r="D23" s="60">
        <f>E23+F23+G23+H23+I23</f>
        <v>6726330.4000000004</v>
      </c>
      <c r="E23" s="60">
        <f>6574810.75+117367</f>
        <v>6692177.75</v>
      </c>
      <c r="F23" s="60"/>
      <c r="G23" s="60"/>
      <c r="H23" s="60"/>
      <c r="I23" s="60">
        <v>34152.65</v>
      </c>
      <c r="J23" s="60"/>
    </row>
    <row r="24" spans="1:138" ht="39.6">
      <c r="A24" s="44" t="s">
        <v>76</v>
      </c>
      <c r="B24" s="43" t="s">
        <v>141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38" ht="13.95" customHeight="1">
      <c r="A25" s="44" t="s">
        <v>142</v>
      </c>
      <c r="B25" s="43" t="s">
        <v>143</v>
      </c>
      <c r="C25" s="43" t="s">
        <v>82</v>
      </c>
      <c r="D25" s="60">
        <f t="shared" si="4"/>
        <v>7245271.5599999996</v>
      </c>
      <c r="E25" s="60">
        <f>3815515.25-30000</f>
        <v>3785515.25</v>
      </c>
      <c r="F25" s="60">
        <f>14400+550000+30000+136759+3344.19</f>
        <v>734503.19</v>
      </c>
      <c r="G25" s="60"/>
      <c r="H25" s="60"/>
      <c r="I25" s="60">
        <v>2725253.1200000001</v>
      </c>
      <c r="J25" s="60"/>
    </row>
    <row r="26" spans="1:138" ht="26.4">
      <c r="A26" s="44" t="s">
        <v>144</v>
      </c>
      <c r="B26" s="43" t="s">
        <v>145</v>
      </c>
      <c r="C26" s="43" t="s">
        <v>146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38">
      <c r="A27" s="44" t="s">
        <v>80</v>
      </c>
      <c r="B27" s="43" t="s">
        <v>147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38" ht="26.4">
      <c r="A28" s="44" t="s">
        <v>148</v>
      </c>
      <c r="B28" s="43" t="s">
        <v>149</v>
      </c>
      <c r="C28" s="43" t="s">
        <v>85</v>
      </c>
      <c r="D28" s="60">
        <f>E28+F28+G28+H28+I28</f>
        <v>31000</v>
      </c>
      <c r="E28" s="60">
        <f>1000+30000</f>
        <v>31000</v>
      </c>
      <c r="F28" s="60"/>
      <c r="G28" s="60"/>
      <c r="H28" s="60"/>
      <c r="I28" s="60"/>
      <c r="J28" s="60"/>
    </row>
    <row r="29" spans="1:138" ht="26.4">
      <c r="A29" s="44" t="s">
        <v>150</v>
      </c>
      <c r="B29" s="43" t="s">
        <v>151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38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38" ht="13.95" customHeight="1">
      <c r="A31" s="69" t="s">
        <v>90</v>
      </c>
      <c r="B31" s="70">
        <v>300</v>
      </c>
      <c r="C31" s="71">
        <v>300</v>
      </c>
      <c r="D31" s="72" t="s">
        <v>91</v>
      </c>
      <c r="E31" s="49"/>
      <c r="F31" s="49"/>
      <c r="G31" s="49"/>
      <c r="H31" s="49"/>
      <c r="I31" s="49"/>
      <c r="J31" s="49"/>
    </row>
    <row r="32" spans="1:138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 t="s">
        <v>91</v>
      </c>
      <c r="E37" s="49"/>
      <c r="F37" s="49"/>
      <c r="G37" s="49"/>
      <c r="H37" s="49"/>
      <c r="I37" s="49">
        <v>141568.59</v>
      </c>
      <c r="J37" s="49"/>
    </row>
    <row r="38" spans="1:10">
      <c r="A38" s="69" t="s">
        <v>59</v>
      </c>
      <c r="B38" s="70">
        <v>600</v>
      </c>
      <c r="C38" s="71">
        <v>600</v>
      </c>
      <c r="D38" s="72" t="s">
        <v>91</v>
      </c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3622047244094491" right="0.15748031496062992" top="0.19685039370078741" bottom="0.19685039370078741" header="0.19685039370078741" footer="0.19685039370078741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F25" sqref="F25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1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1" ht="26.25" customHeight="1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1" ht="14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1" ht="13.8">
      <c r="A5" s="134" t="s">
        <v>0</v>
      </c>
      <c r="B5" s="135" t="s">
        <v>97</v>
      </c>
      <c r="C5" s="136" t="s">
        <v>53</v>
      </c>
      <c r="D5" s="134" t="s">
        <v>98</v>
      </c>
      <c r="E5" s="134"/>
      <c r="F5" s="134"/>
      <c r="G5" s="134"/>
      <c r="H5" s="134"/>
      <c r="I5" s="134"/>
      <c r="J5" s="134"/>
      <c r="K5" s="134"/>
      <c r="L5" s="134"/>
    </row>
    <row r="6" spans="1:111" ht="13.8">
      <c r="A6" s="134"/>
      <c r="B6" s="135"/>
      <c r="C6" s="137"/>
      <c r="D6" s="134" t="s">
        <v>54</v>
      </c>
      <c r="E6" s="134"/>
      <c r="F6" s="134"/>
      <c r="G6" s="134" t="s">
        <v>46</v>
      </c>
      <c r="H6" s="134"/>
      <c r="I6" s="134"/>
      <c r="J6" s="134"/>
      <c r="K6" s="134"/>
      <c r="L6" s="134"/>
    </row>
    <row r="7" spans="1:111" ht="47.25" customHeight="1">
      <c r="A7" s="134"/>
      <c r="B7" s="135"/>
      <c r="C7" s="137"/>
      <c r="D7" s="134"/>
      <c r="E7" s="134"/>
      <c r="F7" s="134"/>
      <c r="G7" s="139" t="s">
        <v>99</v>
      </c>
      <c r="H7" s="140"/>
      <c r="I7" s="141"/>
      <c r="J7" s="139" t="s">
        <v>100</v>
      </c>
      <c r="K7" s="140"/>
      <c r="L7" s="141"/>
    </row>
    <row r="8" spans="1:111" ht="61.5" customHeight="1">
      <c r="A8" s="134"/>
      <c r="B8" s="135"/>
      <c r="C8" s="138"/>
      <c r="D8" s="77" t="s">
        <v>170</v>
      </c>
      <c r="E8" s="76" t="s">
        <v>169</v>
      </c>
      <c r="F8" s="76" t="s">
        <v>168</v>
      </c>
      <c r="G8" s="77" t="s">
        <v>170</v>
      </c>
      <c r="H8" s="76" t="s">
        <v>169</v>
      </c>
      <c r="I8" s="76" t="s">
        <v>168</v>
      </c>
      <c r="J8" s="77" t="s">
        <v>170</v>
      </c>
      <c r="K8" s="76" t="s">
        <v>169</v>
      </c>
      <c r="L8" s="76" t="s">
        <v>168</v>
      </c>
    </row>
    <row r="9" spans="1:111" ht="13.8">
      <c r="A9" s="83" t="s">
        <v>173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11" ht="41.4">
      <c r="A10" s="51" t="s">
        <v>101</v>
      </c>
      <c r="B10" s="52">
        <v>1</v>
      </c>
      <c r="C10" s="52" t="s">
        <v>91</v>
      </c>
      <c r="D10" s="55">
        <f>D11+D13</f>
        <v>7245271.5599999996</v>
      </c>
      <c r="E10" s="55">
        <f t="shared" ref="E10:L10" si="0">E11+E13</f>
        <v>7245271.5599999996</v>
      </c>
      <c r="F10" s="55">
        <f t="shared" si="0"/>
        <v>7245271.5599999996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7245271.5599999996</v>
      </c>
      <c r="K10" s="55">
        <f t="shared" si="0"/>
        <v>7245271.5599999996</v>
      </c>
      <c r="L10" s="55">
        <f t="shared" si="0"/>
        <v>7245271.5599999996</v>
      </c>
    </row>
    <row r="11" spans="1:111" ht="55.2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11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DG12">
        <v>29</v>
      </c>
    </row>
    <row r="13" spans="1:111" ht="41.4">
      <c r="A13" s="51" t="s">
        <v>103</v>
      </c>
      <c r="B13" s="52">
        <v>2001</v>
      </c>
      <c r="C13" s="54"/>
      <c r="D13" s="55">
        <f>J13</f>
        <v>7245271.5599999996</v>
      </c>
      <c r="E13" s="55">
        <f>D13</f>
        <v>7245271.5599999996</v>
      </c>
      <c r="F13" s="55">
        <f>E13</f>
        <v>7245271.5599999996</v>
      </c>
      <c r="G13" s="55">
        <v>0</v>
      </c>
      <c r="H13" s="55">
        <v>0</v>
      </c>
      <c r="I13" s="55">
        <v>0</v>
      </c>
      <c r="J13" s="55">
        <f>'ФХД (стр.3-4)'!D25</f>
        <v>7245271.5599999996</v>
      </c>
      <c r="K13" s="55">
        <f>J13</f>
        <v>7245271.5599999996</v>
      </c>
      <c r="L13" s="55">
        <f>K13</f>
        <v>7245271.5599999996</v>
      </c>
    </row>
    <row r="14" spans="1:111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60:138">
      <c r="BH20">
        <v>29</v>
      </c>
      <c r="EH20" s="75">
        <v>43280</v>
      </c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33"/>
  <sheetViews>
    <sheetView tabSelected="1" view="pageBreakPreview" zoomScale="60" zoomScaleNormal="100" workbookViewId="0">
      <selection activeCell="B38" sqref="B38"/>
    </sheetView>
  </sheetViews>
  <sheetFormatPr defaultRowHeight="13.2"/>
  <cols>
    <col min="1" max="1" width="37.6640625" customWidth="1"/>
    <col min="2" max="2" width="53" customWidth="1"/>
  </cols>
  <sheetData>
    <row r="1" spans="1:111" ht="12.75" customHeight="1">
      <c r="A1" s="4"/>
      <c r="B1" s="4"/>
    </row>
    <row r="2" spans="1:111" ht="14.25" customHeight="1">
      <c r="A2" s="122" t="s">
        <v>55</v>
      </c>
      <c r="B2" s="122"/>
    </row>
    <row r="3" spans="1:111" ht="14.25" customHeight="1">
      <c r="A3" s="122" t="s">
        <v>20</v>
      </c>
      <c r="B3" s="122"/>
    </row>
    <row r="4" spans="1:111" ht="14.25" customHeight="1">
      <c r="A4" s="122"/>
      <c r="B4" s="122"/>
    </row>
    <row r="5" spans="1:111" ht="14.25" customHeight="1">
      <c r="A5" s="122" t="s">
        <v>56</v>
      </c>
      <c r="B5" s="122"/>
    </row>
    <row r="6" spans="1:111" ht="12.75" customHeight="1">
      <c r="A6" s="39"/>
      <c r="B6" s="39"/>
    </row>
    <row r="7" spans="1:111" ht="12.75" customHeight="1">
      <c r="A7" s="35" t="s">
        <v>0</v>
      </c>
      <c r="B7" s="35" t="s">
        <v>57</v>
      </c>
    </row>
    <row r="8" spans="1:111" ht="12.75" customHeight="1">
      <c r="A8" s="35">
        <v>1</v>
      </c>
      <c r="B8" s="35">
        <v>2</v>
      </c>
    </row>
    <row r="9" spans="1:111" ht="12.75" customHeight="1">
      <c r="A9" s="37" t="s">
        <v>173</v>
      </c>
      <c r="B9" s="42">
        <v>0</v>
      </c>
    </row>
    <row r="10" spans="1:111" ht="12.75" customHeight="1">
      <c r="A10" s="37" t="s">
        <v>59</v>
      </c>
      <c r="B10" s="42">
        <v>0</v>
      </c>
    </row>
    <row r="11" spans="1:111" ht="12.75" customHeight="1">
      <c r="A11" s="37" t="s">
        <v>60</v>
      </c>
      <c r="B11" s="42">
        <v>0</v>
      </c>
    </row>
    <row r="12" spans="1:111" ht="12.75" customHeight="1">
      <c r="A12" s="37" t="s">
        <v>61</v>
      </c>
      <c r="B12" s="42">
        <v>0</v>
      </c>
      <c r="DG12">
        <v>29</v>
      </c>
    </row>
    <row r="13" spans="1:111" ht="12.75" customHeight="1">
      <c r="A13" s="40"/>
      <c r="B13" s="41"/>
    </row>
    <row r="14" spans="1:111" ht="12.75" customHeight="1">
      <c r="A14" s="40"/>
      <c r="B14" s="41"/>
    </row>
    <row r="15" spans="1:111" ht="14.25" customHeight="1">
      <c r="A15" s="142" t="s">
        <v>62</v>
      </c>
      <c r="B15" s="142"/>
    </row>
    <row r="16" spans="1:111" ht="12.75" customHeight="1">
      <c r="A16" s="39"/>
      <c r="B16" s="39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7" t="s">
        <v>64</v>
      </c>
      <c r="B19" s="73">
        <v>0</v>
      </c>
    </row>
    <row r="20" spans="1:138" ht="73.2" customHeight="1">
      <c r="A20" s="37" t="s">
        <v>65</v>
      </c>
      <c r="B20" s="73">
        <v>0</v>
      </c>
      <c r="BH20">
        <v>29</v>
      </c>
      <c r="EH20" s="75">
        <v>43280</v>
      </c>
    </row>
    <row r="21" spans="1:138" ht="25.5" customHeight="1">
      <c r="A21" s="37" t="s">
        <v>66</v>
      </c>
      <c r="B21" s="73">
        <v>0</v>
      </c>
    </row>
    <row r="22" spans="1:138" ht="12.75" customHeight="1"/>
    <row r="24" spans="1:138">
      <c r="A24" s="68"/>
    </row>
    <row r="25" spans="1:138">
      <c r="A25" s="68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175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(стр.1)'!Область_печати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2018-12-13T05:00:43Z</cp:lastPrinted>
  <dcterms:created xsi:type="dcterms:W3CDTF">2010-11-26T07:12:57Z</dcterms:created>
  <dcterms:modified xsi:type="dcterms:W3CDTF">2018-12-13T05:03:43Z</dcterms:modified>
</cp:coreProperties>
</file>